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EDEBC302-E2E6-4F3E-9890-3D8D46BD7122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一般会計" sheetId="1" r:id="rId1"/>
  </sheets>
  <definedNames>
    <definedName name="_xlnm._FilterDatabase" localSheetId="0" hidden="1">一般会計!$A$7:$S$7</definedName>
    <definedName name="_xlnm.Print_Area" localSheetId="0">一般会計!$A$1:$O$110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85" i="1" s="1"/>
  <c r="G75" i="1"/>
  <c r="G81" i="1" s="1"/>
  <c r="E75" i="1"/>
  <c r="E81" i="1" s="1"/>
  <c r="D75" i="1"/>
  <c r="D81" i="1" s="1"/>
  <c r="C75" i="1"/>
  <c r="C84" i="1" s="1"/>
  <c r="I74" i="1"/>
  <c r="I83" i="1" s="1"/>
  <c r="L72" i="1"/>
  <c r="F72" i="1"/>
  <c r="K72" i="1" s="1"/>
  <c r="L69" i="1"/>
  <c r="F69" i="1"/>
  <c r="J69" i="1" s="1"/>
  <c r="L66" i="1"/>
  <c r="F66" i="1"/>
  <c r="K66" i="1" s="1"/>
  <c r="L63" i="1"/>
  <c r="F63" i="1"/>
  <c r="K63" i="1" s="1"/>
  <c r="L60" i="1"/>
  <c r="F60" i="1"/>
  <c r="K60" i="1" s="1"/>
  <c r="L57" i="1"/>
  <c r="F57" i="1"/>
  <c r="J57" i="1" s="1"/>
  <c r="H54" i="1"/>
  <c r="L54" i="1" s="1"/>
  <c r="F54" i="1"/>
  <c r="L51" i="1"/>
  <c r="K51" i="1"/>
  <c r="F51" i="1"/>
  <c r="J51" i="1" s="1"/>
  <c r="L48" i="1"/>
  <c r="F48" i="1"/>
  <c r="K48" i="1" s="1"/>
  <c r="L45" i="1"/>
  <c r="F45" i="1"/>
  <c r="K45" i="1" s="1"/>
  <c r="L42" i="1"/>
  <c r="F42" i="1"/>
  <c r="J42" i="1" s="1"/>
  <c r="L39" i="1"/>
  <c r="F39" i="1"/>
  <c r="K39" i="1" s="1"/>
  <c r="L36" i="1"/>
  <c r="F36" i="1"/>
  <c r="K36" i="1" s="1"/>
  <c r="L33" i="1"/>
  <c r="F33" i="1"/>
  <c r="J33" i="1" s="1"/>
  <c r="L30" i="1"/>
  <c r="F30" i="1"/>
  <c r="J30" i="1" s="1"/>
  <c r="L27" i="1"/>
  <c r="F27" i="1"/>
  <c r="K27" i="1" s="1"/>
  <c r="L24" i="1"/>
  <c r="F24" i="1"/>
  <c r="K24" i="1" s="1"/>
  <c r="L21" i="1"/>
  <c r="F21" i="1"/>
  <c r="J21" i="1" s="1"/>
  <c r="L18" i="1"/>
  <c r="F18" i="1"/>
  <c r="K18" i="1" s="1"/>
  <c r="L15" i="1"/>
  <c r="F15" i="1"/>
  <c r="K15" i="1" s="1"/>
  <c r="L12" i="1"/>
  <c r="F12" i="1"/>
  <c r="K12" i="1" s="1"/>
  <c r="L9" i="1"/>
  <c r="F9" i="1"/>
  <c r="J9" i="1" s="1"/>
  <c r="K69" i="1" l="1"/>
  <c r="K57" i="1"/>
  <c r="K30" i="1"/>
  <c r="K42" i="1"/>
  <c r="J18" i="1"/>
  <c r="J39" i="1"/>
  <c r="K33" i="1"/>
  <c r="J66" i="1"/>
  <c r="K9" i="1"/>
  <c r="F75" i="1"/>
  <c r="F81" i="1" s="1"/>
  <c r="J54" i="1"/>
  <c r="K54" i="1"/>
  <c r="K21" i="1"/>
  <c r="J15" i="1"/>
  <c r="J27" i="1"/>
  <c r="J36" i="1"/>
  <c r="J48" i="1"/>
  <c r="J63" i="1"/>
  <c r="I82" i="1"/>
  <c r="G84" i="1"/>
  <c r="J24" i="1"/>
  <c r="J45" i="1"/>
  <c r="J60" i="1"/>
  <c r="J72" i="1"/>
  <c r="H75" i="1"/>
  <c r="I80" i="1"/>
  <c r="J12" i="1"/>
  <c r="C81" i="1"/>
  <c r="F84" i="1" l="1"/>
  <c r="J75" i="1"/>
  <c r="M66" i="1"/>
  <c r="M51" i="1"/>
  <c r="M39" i="1"/>
  <c r="M30" i="1"/>
  <c r="M18" i="1"/>
  <c r="M9" i="1"/>
  <c r="M36" i="1"/>
  <c r="M15" i="1"/>
  <c r="H84" i="1"/>
  <c r="M69" i="1"/>
  <c r="M57" i="1"/>
  <c r="M42" i="1"/>
  <c r="M33" i="1"/>
  <c r="M21" i="1"/>
  <c r="K75" i="1"/>
  <c r="M63" i="1"/>
  <c r="M48" i="1"/>
  <c r="M27" i="1"/>
  <c r="L75" i="1"/>
  <c r="M72" i="1"/>
  <c r="M60" i="1"/>
  <c r="M45" i="1"/>
  <c r="M24" i="1"/>
  <c r="M12" i="1"/>
  <c r="H81" i="1"/>
  <c r="M54" i="1"/>
  <c r="M75" i="1" l="1"/>
</calcChain>
</file>

<file path=xl/sharedStrings.xml><?xml version="1.0" encoding="utf-8"?>
<sst xmlns="http://schemas.openxmlformats.org/spreadsheetml/2006/main" count="126" uniqueCount="92">
  <si>
    <t>一般会計　歳入歳出款別決算の状況</t>
    <rPh sb="0" eb="2">
      <t>イッパン</t>
    </rPh>
    <rPh sb="2" eb="4">
      <t>カイケイ</t>
    </rPh>
    <phoneticPr fontId="3"/>
  </si>
  <si>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</si>
  <si>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</si>
  <si>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</si>
  <si>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</si>
  <si>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</si>
  <si>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</si>
  <si>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</si>
  <si>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</si>
  <si>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</si>
  <si>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</si>
  <si>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</si>
  <si>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</si>
  <si>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</si>
  <si>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</si>
  <si>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</si>
  <si>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</si>
  <si>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</si>
  <si>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</si>
  <si>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</si>
  <si>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</si>
  <si>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収入済額</t>
    <phoneticPr fontId="3"/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</si>
  <si>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</si>
  <si>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</si>
  <si>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</si>
  <si>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</si>
  <si>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</si>
  <si>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</si>
  <si>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</si>
  <si>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</si>
  <si>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</si>
  <si>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</si>
  <si>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</si>
  <si>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</si>
  <si>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</si>
  <si>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</si>
  <si>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</si>
  <si>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</si>
  <si>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</si>
  <si>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</si>
  <si>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</si>
  <si>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還付未済額
         3,054</t>
    <phoneticPr fontId="3"/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</si>
  <si>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</si>
  <si>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</si>
  <si>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</si>
  <si>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</si>
  <si>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
交付金</t>
    <rPh sb="0" eb="3">
      <t>カブシキトウ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3"/>
  </si>
  <si>
    <t>地方消費税交付金</t>
  </si>
  <si>
    <t>皆増</t>
    <rPh sb="0" eb="1">
      <t>ミナ</t>
    </rPh>
    <rPh sb="1" eb="2">
      <t>ゾウ</t>
    </rPh>
    <phoneticPr fontId="3"/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</si>
  <si>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</si>
  <si>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</si>
  <si>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</si>
  <si>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</si>
  <si>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</si>
  <si>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</si>
  <si>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</si>
  <si>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</si>
  <si>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</si>
  <si>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還付未済額
         3,054</t>
    <phoneticPr fontId="3"/>
  </si>
  <si>
    <t>歳　入　合　計 (Ａ)</t>
  </si>
  <si>
    <t>前年度歳入合計 (Ｂ)</t>
  </si>
  <si>
    <t>増減額</t>
  </si>
  <si>
    <t>(Ａ)－(Ｂ)    (Ｃ)</t>
  </si>
  <si>
    <t>(Ｃ)／(Ｂ)×100 ％</t>
  </si>
  <si>
    <t>（歳　　　出）</t>
  </si>
  <si>
    <t>予備費支出</t>
  </si>
  <si>
    <t>不用額</t>
  </si>
  <si>
    <t>る支出割合</t>
  </si>
  <si>
    <t>及び流用</t>
  </si>
  <si>
    <t>支出済額</t>
  </si>
  <si>
    <t>翌年度繰越額</t>
  </si>
  <si>
    <t>繰越額</t>
  </si>
  <si>
    <t>増減</t>
  </si>
  <si>
    <t>(イ)＋(ロ)＋(ハ)＋(ニ)</t>
  </si>
  <si>
    <t>(ホ)－(ヘ)－(ト)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</si>
  <si>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</si>
  <si>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</si>
  <si>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</si>
  <si>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</si>
  <si>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</si>
  <si>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</si>
  <si>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</si>
  <si>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</si>
  <si>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</si>
  <si>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</si>
  <si>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</si>
  <si>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</si>
  <si>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</si>
  <si>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</si>
  <si>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－</t>
  </si>
  <si>
    <t>歳　出　合　計  (Ａ)</t>
  </si>
  <si>
    <t>前年度歳出合計  (Ｂ)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</si>
</sst>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△ &quot;#,##0"/>
    <numFmt numFmtId="177" formatCode="#,##0;[Red]&quot;△&quot;#,##0"/>
    <numFmt numFmtId="178" formatCode="#,##0;\△#,##0"/>
    <numFmt numFmtId="179" formatCode="#,##0.0;\△#,##0.0"/>
    <numFmt numFmtId="180" formatCode="0.0"/>
    <numFmt numFmtId="181" formatCode="\(#,##0\)"/>
    <numFmt numFmtId="182" formatCode="0.00000"/>
    <numFmt numFmtId="183" formatCode="#,##0.0;[Red]\-#,##0.0"/>
    <numFmt numFmtId="184" formatCode="\(#,##0\);[Red]\(&quot;△&quot;#,##0\)"/>
    <numFmt numFmtId="185" formatCode="#,##0.0;[Red]&quot;△&quot;#,##0.0"/>
    <numFmt numFmtId="186" formatCode="\(#,##0.0\);[Red]\(&quot;△&quot;#,##0.0\)"/>
    <numFmt numFmtId="187" formatCode="#,##0.0;&quot;△&quot;#,##0.0"/>
    <numFmt numFmtId="188" formatCode="#,##0;&quot;△&quot;#,##0"/>
  </numFmts>
  <fonts count="11"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color theme="1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明朝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8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179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horizontal="distributed" vertical="center"/>
    </xf>
    <xf numFmtId="178" fontId="5" fillId="0" borderId="2" xfId="1" applyNumberFormat="1" applyFont="1" applyFill="1" applyBorder="1" applyAlignment="1">
      <alignment horizontal="distributed" vertical="center"/>
    </xf>
    <xf numFmtId="177" fontId="5" fillId="0" borderId="2" xfId="1" applyNumberFormat="1" applyFont="1" applyFill="1" applyBorder="1" applyAlignment="1">
      <alignment horizontal="distributed"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179" fontId="5" fillId="0" borderId="2" xfId="0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7" fontId="5" fillId="0" borderId="6" xfId="1" applyNumberFormat="1" applyFont="1" applyFill="1" applyBorder="1" applyAlignment="1">
      <alignment horizontal="distributed" vertical="center"/>
    </xf>
    <xf numFmtId="178" fontId="5" fillId="0" borderId="5" xfId="1" applyNumberFormat="1" applyFont="1" applyFill="1" applyBorder="1" applyAlignment="1">
      <alignment horizontal="distributed" vertical="center"/>
    </xf>
    <xf numFmtId="177" fontId="5" fillId="0" borderId="5" xfId="1" applyNumberFormat="1" applyFont="1" applyFill="1" applyBorder="1" applyAlignment="1">
      <alignment horizontal="distributed" vertical="center"/>
    </xf>
    <xf numFmtId="177" fontId="5" fillId="0" borderId="5" xfId="1" applyNumberFormat="1" applyFont="1" applyFill="1" applyBorder="1" applyAlignment="1">
      <alignment vertical="center"/>
    </xf>
    <xf numFmtId="177" fontId="5" fillId="0" borderId="6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179" fontId="5" fillId="0" borderId="5" xfId="0" applyNumberFormat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177" fontId="5" fillId="0" borderId="5" xfId="1" applyNumberFormat="1" applyFont="1" applyFill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8" fontId="5" fillId="0" borderId="5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177" fontId="8" fillId="0" borderId="2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80" fontId="8" fillId="0" borderId="2" xfId="0" applyNumberFormat="1" applyFont="1" applyFill="1" applyBorder="1" applyAlignment="1">
      <alignment vertical="center"/>
    </xf>
    <xf numFmtId="179" fontId="8" fillId="0" borderId="2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3" fontId="10" fillId="0" borderId="0" xfId="0" applyNumberFormat="1" applyFont="1" applyFill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8" fontId="9" fillId="0" borderId="5" xfId="1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80" fontId="9" fillId="0" borderId="5" xfId="0" applyNumberFormat="1" applyFont="1" applyFill="1" applyBorder="1" applyAlignment="1">
      <alignment vertical="center"/>
    </xf>
    <xf numFmtId="179" fontId="9" fillId="0" borderId="6" xfId="1" applyNumberFormat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6" fillId="0" borderId="8" xfId="0" applyFont="1" applyFill="1" applyBorder="1" applyAlignment="1">
      <alignment horizontal="distributed"/>
    </xf>
    <xf numFmtId="177" fontId="9" fillId="0" borderId="9" xfId="1" applyNumberFormat="1" applyFont="1" applyFill="1" applyBorder="1" applyAlignment="1">
      <alignment vertical="center"/>
    </xf>
    <xf numFmtId="178" fontId="9" fillId="0" borderId="8" xfId="1" applyNumberFormat="1" applyFont="1" applyFill="1" applyBorder="1" applyAlignment="1">
      <alignment vertical="center"/>
    </xf>
    <xf numFmtId="177" fontId="9" fillId="0" borderId="8" xfId="1" applyNumberFormat="1" applyFont="1" applyFill="1" applyBorder="1" applyAlignment="1">
      <alignment vertical="center"/>
    </xf>
    <xf numFmtId="181" fontId="9" fillId="0" borderId="8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180" fontId="9" fillId="0" borderId="8" xfId="0" applyNumberFormat="1" applyFont="1" applyFill="1" applyBorder="1" applyAlignment="1">
      <alignment vertical="center"/>
    </xf>
    <xf numFmtId="179" fontId="9" fillId="0" borderId="8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/>
    </xf>
    <xf numFmtId="177" fontId="9" fillId="0" borderId="3" xfId="1" applyNumberFormat="1" applyFont="1" applyFill="1" applyBorder="1" applyAlignment="1">
      <alignment vertical="center"/>
    </xf>
    <xf numFmtId="178" fontId="9" fillId="0" borderId="2" xfId="1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0" fontId="9" fillId="0" borderId="9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/>
    </xf>
    <xf numFmtId="181" fontId="9" fillId="0" borderId="5" xfId="1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vertical="center"/>
    </xf>
    <xf numFmtId="183" fontId="9" fillId="0" borderId="5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179" fontId="8" fillId="0" borderId="3" xfId="0" applyNumberFormat="1" applyFont="1" applyFill="1" applyBorder="1" applyAlignment="1">
      <alignment vertical="center"/>
    </xf>
    <xf numFmtId="179" fontId="9" fillId="0" borderId="9" xfId="0" applyNumberFormat="1" applyFont="1" applyFill="1" applyBorder="1" applyAlignment="1">
      <alignment vertical="center"/>
    </xf>
    <xf numFmtId="179" fontId="9" fillId="0" borderId="6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distributed"/>
    </xf>
    <xf numFmtId="177" fontId="9" fillId="0" borderId="2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vertical="center"/>
    </xf>
    <xf numFmtId="177" fontId="9" fillId="2" borderId="3" xfId="1" applyNumberFormat="1" applyFont="1" applyFill="1" applyBorder="1" applyAlignment="1">
      <alignment vertical="center"/>
    </xf>
    <xf numFmtId="177" fontId="9" fillId="2" borderId="5" xfId="1" applyNumberFormat="1" applyFont="1" applyFill="1" applyBorder="1" applyAlignment="1">
      <alignment vertical="center"/>
    </xf>
    <xf numFmtId="177" fontId="9" fillId="2" borderId="6" xfId="1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77" fontId="9" fillId="2" borderId="8" xfId="1" applyNumberFormat="1" applyFont="1" applyFill="1" applyBorder="1" applyAlignment="1">
      <alignment vertical="center"/>
    </xf>
    <xf numFmtId="177" fontId="9" fillId="2" borderId="9" xfId="1" applyNumberFormat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8" fontId="9" fillId="0" borderId="6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horizontal="right" vertical="center"/>
    </xf>
    <xf numFmtId="178" fontId="9" fillId="0" borderId="6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178" fontId="9" fillId="0" borderId="1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79" fontId="9" fillId="0" borderId="1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/>
    <xf numFmtId="178" fontId="9" fillId="0" borderId="4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184" fontId="9" fillId="0" borderId="8" xfId="1" applyNumberFormat="1" applyFont="1" applyFill="1" applyBorder="1" applyAlignment="1">
      <alignment horizontal="right" vertical="center"/>
    </xf>
    <xf numFmtId="185" fontId="9" fillId="0" borderId="3" xfId="1" applyNumberFormat="1" applyFont="1" applyFill="1" applyBorder="1" applyAlignment="1">
      <alignment vertical="center"/>
    </xf>
    <xf numFmtId="185" fontId="9" fillId="0" borderId="6" xfId="1" applyNumberFormat="1" applyFont="1" applyFill="1" applyBorder="1" applyAlignment="1">
      <alignment vertical="center"/>
    </xf>
    <xf numFmtId="0" fontId="6" fillId="0" borderId="9" xfId="0" applyFont="1" applyFill="1" applyBorder="1"/>
    <xf numFmtId="0" fontId="5" fillId="0" borderId="9" xfId="0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186" fontId="9" fillId="0" borderId="9" xfId="1" applyNumberFormat="1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79" fontId="9" fillId="0" borderId="14" xfId="0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6" fillId="0" borderId="0" xfId="1" applyFont="1" applyFill="1"/>
    <xf numFmtId="183" fontId="5" fillId="0" borderId="0" xfId="1" applyNumberFormat="1" applyFont="1" applyFill="1" applyAlignment="1">
      <alignment vertical="center"/>
    </xf>
    <xf numFmtId="185" fontId="5" fillId="0" borderId="0" xfId="1" applyNumberFormat="1" applyFont="1" applyFill="1" applyAlignment="1">
      <alignment vertical="center"/>
    </xf>
    <xf numFmtId="179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179" fontId="5" fillId="0" borderId="0" xfId="1" applyNumberFormat="1" applyFont="1" applyFill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177" fontId="6" fillId="0" borderId="3" xfId="1" applyNumberFormat="1" applyFont="1" applyFill="1" applyBorder="1"/>
    <xf numFmtId="38" fontId="5" fillId="0" borderId="2" xfId="1" applyFont="1" applyFill="1" applyBorder="1" applyAlignment="1">
      <alignment horizontal="distributed" vertical="center"/>
    </xf>
    <xf numFmtId="183" fontId="5" fillId="0" borderId="2" xfId="1" applyNumberFormat="1" applyFont="1" applyFill="1" applyBorder="1" applyAlignment="1">
      <alignment vertical="center"/>
    </xf>
    <xf numFmtId="185" fontId="5" fillId="0" borderId="2" xfId="1" applyNumberFormat="1" applyFont="1" applyFill="1" applyBorder="1" applyAlignment="1">
      <alignment horizontal="distributed" vertical="center"/>
    </xf>
    <xf numFmtId="179" fontId="5" fillId="0" borderId="2" xfId="1" applyNumberFormat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177" fontId="5" fillId="2" borderId="6" xfId="1" applyNumberFormat="1" applyFont="1" applyFill="1" applyBorder="1" applyAlignment="1">
      <alignment horizontal="distributed" vertical="center"/>
    </xf>
    <xf numFmtId="178" fontId="5" fillId="2" borderId="5" xfId="1" applyNumberFormat="1" applyFont="1" applyFill="1" applyBorder="1" applyAlignment="1">
      <alignment horizontal="distributed" vertical="center"/>
    </xf>
    <xf numFmtId="177" fontId="5" fillId="2" borderId="5" xfId="1" applyNumberFormat="1" applyFont="1" applyFill="1" applyBorder="1" applyAlignment="1">
      <alignment horizontal="distributed" vertical="center"/>
    </xf>
    <xf numFmtId="177" fontId="5" fillId="2" borderId="6" xfId="1" applyNumberFormat="1" applyFont="1" applyFill="1" applyBorder="1" applyAlignment="1">
      <alignment vertical="center"/>
    </xf>
    <xf numFmtId="38" fontId="5" fillId="2" borderId="5" xfId="1" applyFont="1" applyFill="1" applyBorder="1" applyAlignment="1">
      <alignment horizontal="distributed" vertical="center"/>
    </xf>
    <xf numFmtId="183" fontId="5" fillId="2" borderId="5" xfId="1" applyNumberFormat="1" applyFont="1" applyFill="1" applyBorder="1" applyAlignment="1">
      <alignment vertical="center"/>
    </xf>
    <xf numFmtId="185" fontId="5" fillId="2" borderId="5" xfId="1" applyNumberFormat="1" applyFont="1" applyFill="1" applyBorder="1" applyAlignment="1">
      <alignment horizontal="distributed" vertical="center"/>
    </xf>
    <xf numFmtId="179" fontId="5" fillId="0" borderId="5" xfId="1" applyNumberFormat="1" applyFont="1" applyFill="1" applyBorder="1" applyAlignment="1">
      <alignment vertical="center"/>
    </xf>
    <xf numFmtId="38" fontId="5" fillId="2" borderId="4" xfId="1" applyFont="1" applyFill="1" applyBorder="1" applyAlignment="1">
      <alignment horizontal="centerContinuous" vertical="center"/>
    </xf>
    <xf numFmtId="38" fontId="5" fillId="2" borderId="5" xfId="1" applyFont="1" applyFill="1" applyBorder="1" applyAlignment="1">
      <alignment horizontal="centerContinuous" vertical="center"/>
    </xf>
    <xf numFmtId="177" fontId="5" fillId="2" borderId="5" xfId="1" applyNumberFormat="1" applyFont="1" applyFill="1" applyBorder="1" applyAlignment="1">
      <alignment horizontal="center" vertical="center"/>
    </xf>
    <xf numFmtId="178" fontId="5" fillId="2" borderId="5" xfId="1" applyNumberFormat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distributed" vertical="center"/>
    </xf>
    <xf numFmtId="179" fontId="5" fillId="0" borderId="5" xfId="1" applyNumberFormat="1" applyFont="1" applyFill="1" applyBorder="1" applyAlignment="1">
      <alignment horizontal="distributed" vertical="center"/>
    </xf>
    <xf numFmtId="177" fontId="5" fillId="2" borderId="5" xfId="1" applyNumberFormat="1" applyFont="1" applyFill="1" applyBorder="1" applyAlignment="1">
      <alignment horizontal="center" vertical="center" shrinkToFit="1"/>
    </xf>
    <xf numFmtId="177" fontId="5" fillId="2" borderId="5" xfId="1" applyNumberFormat="1" applyFont="1" applyFill="1" applyBorder="1" applyAlignment="1">
      <alignment vertical="center"/>
    </xf>
    <xf numFmtId="178" fontId="5" fillId="2" borderId="5" xfId="1" applyNumberFormat="1" applyFont="1" applyFill="1" applyBorder="1" applyAlignment="1">
      <alignment vertical="center" shrinkToFit="1"/>
    </xf>
    <xf numFmtId="38" fontId="5" fillId="2" borderId="7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177" fontId="5" fillId="2" borderId="9" xfId="1" applyNumberFormat="1" applyFont="1" applyFill="1" applyBorder="1" applyAlignment="1">
      <alignment horizontal="right" vertical="center"/>
    </xf>
    <xf numFmtId="178" fontId="5" fillId="2" borderId="8" xfId="1" applyNumberFormat="1" applyFont="1" applyFill="1" applyBorder="1" applyAlignment="1">
      <alignment horizontal="right" vertical="center"/>
    </xf>
    <xf numFmtId="177" fontId="5" fillId="2" borderId="8" xfId="1" applyNumberFormat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183" fontId="5" fillId="2" borderId="8" xfId="1" applyNumberFormat="1" applyFont="1" applyFill="1" applyBorder="1" applyAlignment="1">
      <alignment horizontal="right" vertical="center"/>
    </xf>
    <xf numFmtId="185" fontId="5" fillId="2" borderId="8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vertical="center"/>
    </xf>
    <xf numFmtId="38" fontId="5" fillId="2" borderId="15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distributed" vertical="center"/>
    </xf>
    <xf numFmtId="177" fontId="9" fillId="2" borderId="17" xfId="1" applyNumberFormat="1" applyFont="1" applyFill="1" applyBorder="1" applyAlignment="1">
      <alignment vertical="center"/>
    </xf>
    <xf numFmtId="178" fontId="9" fillId="2" borderId="17" xfId="1" applyNumberFormat="1" applyFont="1" applyFill="1" applyBorder="1" applyAlignment="1">
      <alignment vertical="center"/>
    </xf>
    <xf numFmtId="183" fontId="9" fillId="2" borderId="17" xfId="1" applyNumberFormat="1" applyFont="1" applyFill="1" applyBorder="1" applyAlignment="1">
      <alignment vertical="center"/>
    </xf>
    <xf numFmtId="187" fontId="9" fillId="2" borderId="17" xfId="1" applyNumberFormat="1" applyFont="1" applyFill="1" applyBorder="1" applyAlignment="1">
      <alignment vertical="center"/>
    </xf>
    <xf numFmtId="179" fontId="9" fillId="0" borderId="17" xfId="1" applyNumberFormat="1" applyFont="1" applyFill="1" applyBorder="1" applyAlignment="1">
      <alignment vertical="center"/>
    </xf>
    <xf numFmtId="38" fontId="5" fillId="2" borderId="8" xfId="1" applyFont="1" applyFill="1" applyBorder="1" applyAlignment="1">
      <alignment horizontal="distributed" vertical="center"/>
    </xf>
    <xf numFmtId="179" fontId="9" fillId="0" borderId="17" xfId="1" applyNumberFormat="1" applyFont="1" applyFill="1" applyBorder="1" applyAlignment="1">
      <alignment vertical="center" wrapText="1"/>
    </xf>
    <xf numFmtId="177" fontId="9" fillId="0" borderId="17" xfId="1" applyNumberFormat="1" applyFont="1" applyFill="1" applyBorder="1" applyAlignment="1">
      <alignment vertical="center"/>
    </xf>
    <xf numFmtId="188" fontId="9" fillId="2" borderId="17" xfId="1" applyNumberFormat="1" applyFont="1" applyFill="1" applyBorder="1" applyAlignment="1">
      <alignment vertical="center"/>
    </xf>
    <xf numFmtId="185" fontId="9" fillId="2" borderId="17" xfId="1" applyNumberFormat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centerContinuous" vertical="center"/>
    </xf>
    <xf numFmtId="38" fontId="5" fillId="2" borderId="8" xfId="1" applyFont="1" applyFill="1" applyBorder="1" applyAlignment="1">
      <alignment horizontal="centerContinuous" vertical="center"/>
    </xf>
    <xf numFmtId="185" fontId="9" fillId="2" borderId="17" xfId="1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>
      <alignment horizontal="centerContinuous" vertical="center"/>
    </xf>
    <xf numFmtId="177" fontId="9" fillId="0" borderId="17" xfId="1" applyNumberFormat="1" applyFont="1" applyFill="1" applyBorder="1" applyAlignment="1">
      <alignment horizontal="right" vertical="center"/>
    </xf>
    <xf numFmtId="178" fontId="9" fillId="0" borderId="17" xfId="1" applyNumberFormat="1" applyFont="1" applyFill="1" applyBorder="1" applyAlignment="1">
      <alignment horizontal="right" vertical="center"/>
    </xf>
    <xf numFmtId="183" fontId="9" fillId="0" borderId="17" xfId="1" applyNumberFormat="1" applyFont="1" applyFill="1" applyBorder="1" applyAlignment="1">
      <alignment vertical="center"/>
    </xf>
    <xf numFmtId="185" fontId="9" fillId="0" borderId="17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6" fillId="0" borderId="17" xfId="1" applyFont="1" applyFill="1" applyBorder="1"/>
    <xf numFmtId="178" fontId="9" fillId="0" borderId="17" xfId="1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183" fontId="9" fillId="0" borderId="10" xfId="1" applyNumberFormat="1" applyFont="1" applyFill="1" applyBorder="1" applyAlignment="1">
      <alignment vertical="center"/>
    </xf>
    <xf numFmtId="185" fontId="9" fillId="0" borderId="10" xfId="1" applyNumberFormat="1" applyFont="1" applyFill="1" applyBorder="1" applyAlignment="1">
      <alignment vertical="center"/>
    </xf>
    <xf numFmtId="179" fontId="9" fillId="0" borderId="2" xfId="1" applyNumberFormat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185" fontId="9" fillId="0" borderId="17" xfId="1" applyNumberFormat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183" fontId="9" fillId="0" borderId="14" xfId="1" applyNumberFormat="1" applyFont="1" applyFill="1" applyBorder="1" applyAlignment="1">
      <alignment vertical="center"/>
    </xf>
    <xf numFmtId="185" fontId="9" fillId="0" borderId="14" xfId="1" applyNumberFormat="1" applyFont="1" applyFill="1" applyBorder="1" applyAlignment="1">
      <alignment vertical="center"/>
    </xf>
    <xf numFmtId="179" fontId="9" fillId="0" borderId="8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8" fontId="9" fillId="0" borderId="11" xfId="1" applyNumberFormat="1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177" fontId="9" fillId="0" borderId="11" xfId="1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79</xdr:row>
      <xdr:rowOff>19050</xdr:rowOff>
    </xdr:from>
    <xdr:to>
      <xdr:col>0</xdr:col>
      <xdr:colOff>200025</xdr:colOff>
      <xdr:row>84</xdr:row>
      <xdr:rowOff>123825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10677525"/>
          <a:ext cx="190500" cy="7715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28575</xdr:colOff>
      <xdr:row>25</xdr:row>
      <xdr:rowOff>38100</xdr:rowOff>
    </xdr:from>
    <xdr:to>
      <xdr:col>1</xdr:col>
      <xdr:colOff>1171575</xdr:colOff>
      <xdr:row>26</xdr:row>
      <xdr:rowOff>76200</xdr:rowOff>
    </xdr:to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38125" y="349567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ゴルフ場利用税</a:t>
          </a:r>
        </a:p>
      </xdr:txBody>
    </xdr:sp>
    <xdr:clientData/>
  </xdr:twoCellAnchor>
  <xdr:twoCellAnchor>
    <xdr:from>
      <xdr:col>1</xdr:col>
      <xdr:colOff>28575</xdr:colOff>
      <xdr:row>26</xdr:row>
      <xdr:rowOff>76200</xdr:rowOff>
    </xdr:from>
    <xdr:to>
      <xdr:col>1</xdr:col>
      <xdr:colOff>1171575</xdr:colOff>
      <xdr:row>27</xdr:row>
      <xdr:rowOff>114300</xdr:rowOff>
    </xdr:to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38125" y="366712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28</xdr:row>
      <xdr:rowOff>0</xdr:rowOff>
    </xdr:from>
    <xdr:to>
      <xdr:col>1</xdr:col>
      <xdr:colOff>1171575</xdr:colOff>
      <xdr:row>28</xdr:row>
      <xdr:rowOff>0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38125" y="3857625"/>
          <a:ext cx="1143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特別地方消費税</a:t>
          </a:r>
        </a:p>
      </xdr:txBody>
    </xdr:sp>
    <xdr:clientData/>
  </xdr:twoCellAnchor>
  <xdr:twoCellAnchor>
    <xdr:from>
      <xdr:col>1</xdr:col>
      <xdr:colOff>28575</xdr:colOff>
      <xdr:row>28</xdr:row>
      <xdr:rowOff>0</xdr:rowOff>
    </xdr:from>
    <xdr:to>
      <xdr:col>1</xdr:col>
      <xdr:colOff>1171575</xdr:colOff>
      <xdr:row>28</xdr:row>
      <xdr:rowOff>0</xdr:rowOff>
    </xdr:to>
    <xdr:sp macro="" textlink="">
      <xdr:nvSpPr>
        <xdr:cNvPr id="6" name="テキスト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8125" y="3857625"/>
          <a:ext cx="1143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28</xdr:row>
      <xdr:rowOff>38100</xdr:rowOff>
    </xdr:from>
    <xdr:to>
      <xdr:col>1</xdr:col>
      <xdr:colOff>1171575</xdr:colOff>
      <xdr:row>29</xdr:row>
      <xdr:rowOff>76200</xdr:rowOff>
    </xdr:to>
    <xdr:sp macro="" textlink="">
      <xdr:nvSpPr>
        <xdr:cNvPr id="7" name="テキスト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8125" y="389572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自動車取得税</a:t>
          </a:r>
        </a:p>
      </xdr:txBody>
    </xdr:sp>
    <xdr:clientData/>
  </xdr:twoCellAnchor>
  <xdr:twoCellAnchor>
    <xdr:from>
      <xdr:col>1</xdr:col>
      <xdr:colOff>28575</xdr:colOff>
      <xdr:row>29</xdr:row>
      <xdr:rowOff>85725</xdr:rowOff>
    </xdr:from>
    <xdr:to>
      <xdr:col>1</xdr:col>
      <xdr:colOff>1171575</xdr:colOff>
      <xdr:row>30</xdr:row>
      <xdr:rowOff>123825</xdr:rowOff>
    </xdr:to>
    <xdr:sp macro="" textlink="">
      <xdr:nvSpPr>
        <xdr:cNvPr id="8" name="テキスト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38125" y="4076700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40</xdr:row>
      <xdr:rowOff>38100</xdr:rowOff>
    </xdr:from>
    <xdr:to>
      <xdr:col>1</xdr:col>
      <xdr:colOff>1171575</xdr:colOff>
      <xdr:row>41</xdr:row>
      <xdr:rowOff>76200</xdr:rowOff>
    </xdr:to>
    <xdr:sp macro="" textlink="">
      <xdr:nvSpPr>
        <xdr:cNvPr id="9" name="テキスト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38125" y="549592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交通安全対策</a:t>
          </a:r>
        </a:p>
      </xdr:txBody>
    </xdr:sp>
    <xdr:clientData/>
  </xdr:twoCellAnchor>
  <xdr:twoCellAnchor>
    <xdr:from>
      <xdr:col>1</xdr:col>
      <xdr:colOff>28575</xdr:colOff>
      <xdr:row>41</xdr:row>
      <xdr:rowOff>76200</xdr:rowOff>
    </xdr:from>
    <xdr:to>
      <xdr:col>1</xdr:col>
      <xdr:colOff>1171575</xdr:colOff>
      <xdr:row>42</xdr:row>
      <xdr:rowOff>114300</xdr:rowOff>
    </xdr:to>
    <xdr:sp macro="" textlink="">
      <xdr:nvSpPr>
        <xdr:cNvPr id="10" name="テキスト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38125" y="566737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特別交付金</a:t>
          </a:r>
        </a:p>
      </xdr:txBody>
    </xdr:sp>
    <xdr:clientData/>
  </xdr:twoCellAnchor>
  <xdr:twoCellAnchor>
    <xdr:from>
      <xdr:col>1</xdr:col>
      <xdr:colOff>28575</xdr:colOff>
      <xdr:row>43</xdr:row>
      <xdr:rowOff>38100</xdr:rowOff>
    </xdr:from>
    <xdr:to>
      <xdr:col>1</xdr:col>
      <xdr:colOff>1171575</xdr:colOff>
      <xdr:row>44</xdr:row>
      <xdr:rowOff>76200</xdr:rowOff>
    </xdr:to>
    <xdr:sp macro="" textlink="">
      <xdr:nvSpPr>
        <xdr:cNvPr id="11" name="テキスト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38125" y="589597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分担金及び</a:t>
          </a:r>
        </a:p>
      </xdr:txBody>
    </xdr:sp>
    <xdr:clientData/>
  </xdr:twoCellAnchor>
  <xdr:twoCellAnchor>
    <xdr:from>
      <xdr:col>1</xdr:col>
      <xdr:colOff>28575</xdr:colOff>
      <xdr:row>44</xdr:row>
      <xdr:rowOff>76200</xdr:rowOff>
    </xdr:from>
    <xdr:to>
      <xdr:col>1</xdr:col>
      <xdr:colOff>1171575</xdr:colOff>
      <xdr:row>45</xdr:row>
      <xdr:rowOff>114300</xdr:rowOff>
    </xdr:to>
    <xdr:sp macro="" textlink="">
      <xdr:nvSpPr>
        <xdr:cNvPr id="12" name="テキスト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8125" y="606742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負担金</a:t>
          </a:r>
        </a:p>
      </xdr:txBody>
    </xdr:sp>
    <xdr:clientData/>
  </xdr:twoCellAnchor>
  <xdr:twoCellAnchor>
    <xdr:from>
      <xdr:col>1</xdr:col>
      <xdr:colOff>28575</xdr:colOff>
      <xdr:row>46</xdr:row>
      <xdr:rowOff>38100</xdr:rowOff>
    </xdr:from>
    <xdr:to>
      <xdr:col>1</xdr:col>
      <xdr:colOff>1171575</xdr:colOff>
      <xdr:row>47</xdr:row>
      <xdr:rowOff>76200</xdr:rowOff>
    </xdr:to>
    <xdr:sp macro="" textlink="">
      <xdr:nvSpPr>
        <xdr:cNvPr id="13" name="テキスト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38125" y="629602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使用料及び</a:t>
          </a:r>
        </a:p>
      </xdr:txBody>
    </xdr:sp>
    <xdr:clientData/>
  </xdr:twoCellAnchor>
  <xdr:twoCellAnchor>
    <xdr:from>
      <xdr:col>1</xdr:col>
      <xdr:colOff>28575</xdr:colOff>
      <xdr:row>47</xdr:row>
      <xdr:rowOff>66675</xdr:rowOff>
    </xdr:from>
    <xdr:to>
      <xdr:col>1</xdr:col>
      <xdr:colOff>1171575</xdr:colOff>
      <xdr:row>48</xdr:row>
      <xdr:rowOff>104775</xdr:rowOff>
    </xdr:to>
    <xdr:sp macro="" textlink="">
      <xdr:nvSpPr>
        <xdr:cNvPr id="14" name="テキスト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38125" y="6457950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手数料</a:t>
          </a:r>
        </a:p>
      </xdr:txBody>
    </xdr:sp>
    <xdr:clientData/>
  </xdr:twoCellAnchor>
  <xdr:twoCellAnchor>
    <xdr:from>
      <xdr:col>1</xdr:col>
      <xdr:colOff>28575</xdr:colOff>
      <xdr:row>34</xdr:row>
      <xdr:rowOff>38100</xdr:rowOff>
    </xdr:from>
    <xdr:to>
      <xdr:col>1</xdr:col>
      <xdr:colOff>1171575</xdr:colOff>
      <xdr:row>35</xdr:row>
      <xdr:rowOff>76200</xdr:rowOff>
    </xdr:to>
    <xdr:sp macro="" textlink="">
      <xdr:nvSpPr>
        <xdr:cNvPr id="15" name="テキスト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38125" y="469582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地方特例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28575</xdr:colOff>
      <xdr:row>35</xdr:row>
      <xdr:rowOff>76200</xdr:rowOff>
    </xdr:from>
    <xdr:to>
      <xdr:col>1</xdr:col>
      <xdr:colOff>1171575</xdr:colOff>
      <xdr:row>36</xdr:row>
      <xdr:rowOff>114300</xdr:rowOff>
    </xdr:to>
    <xdr:sp macro="" textlink="">
      <xdr:nvSpPr>
        <xdr:cNvPr id="16" name="テキスト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38125" y="4867275"/>
          <a:ext cx="1143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30814</xdr:colOff>
      <xdr:row>32</xdr:row>
      <xdr:rowOff>71156</xdr:rowOff>
    </xdr:from>
    <xdr:to>
      <xdr:col>1</xdr:col>
      <xdr:colOff>1173814</xdr:colOff>
      <xdr:row>33</xdr:row>
      <xdr:rowOff>109255</xdr:rowOff>
    </xdr:to>
    <xdr:sp macro="" textlink="">
      <xdr:nvSpPr>
        <xdr:cNvPr id="17" name="テキスト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40364" y="4462181"/>
          <a:ext cx="1143000" cy="17144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30815</xdr:colOff>
      <xdr:row>31</xdr:row>
      <xdr:rowOff>42582</xdr:rowOff>
    </xdr:from>
    <xdr:to>
      <xdr:col>1</xdr:col>
      <xdr:colOff>1173815</xdr:colOff>
      <xdr:row>32</xdr:row>
      <xdr:rowOff>80683</xdr:rowOff>
    </xdr:to>
    <xdr:sp macro="" textlink="">
      <xdr:nvSpPr>
        <xdr:cNvPr id="18" name="テキスト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40365" y="4300257"/>
          <a:ext cx="1143000" cy="17145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環境性能割</a:t>
          </a:r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969180B4-60DB-4520-875B-65311035A4DD}"/>
            </a:ext>
          </a:extLst>
        </xdr:cNvPr>
        <xdr:cNvSpPr>
          <a:spLocks noChangeShapeType="1"/>
        </xdr:cNvSpPr>
      </xdr:nvSpPr>
      <xdr:spPr bwMode="auto">
        <a:xfrm flipV="1">
          <a:off x="2533650" y="19764375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8DD23243-5662-4782-ADA5-3DBAEF47BC57}"/>
            </a:ext>
          </a:extLst>
        </xdr:cNvPr>
        <xdr:cNvSpPr>
          <a:spLocks noChangeShapeType="1"/>
        </xdr:cNvSpPr>
      </xdr:nvSpPr>
      <xdr:spPr bwMode="auto">
        <a:xfrm flipV="1">
          <a:off x="3657600" y="19764375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F5EF400D-BF98-4FC7-9E67-EEA64ED54A0A}"/>
            </a:ext>
          </a:extLst>
        </xdr:cNvPr>
        <xdr:cNvSpPr>
          <a:spLocks noChangeShapeType="1"/>
        </xdr:cNvSpPr>
      </xdr:nvSpPr>
      <xdr:spPr bwMode="auto">
        <a:xfrm flipV="1">
          <a:off x="4781550" y="19764375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47625</xdr:rowOff>
    </xdr:from>
    <xdr:to>
      <xdr:col>0</xdr:col>
      <xdr:colOff>200025</xdr:colOff>
      <xdr:row>109</xdr:row>
      <xdr:rowOff>419100</xdr:rowOff>
    </xdr:to>
    <xdr:sp macro="" textlink="">
      <xdr:nvSpPr>
        <xdr:cNvPr id="22" name="テキスト 7">
          <a:extLst>
            <a:ext uri="{FF2B5EF4-FFF2-40B4-BE49-F238E27FC236}">
              <a16:creationId xmlns:a16="http://schemas.microsoft.com/office/drawing/2014/main" id="{41806A44-887C-4F92-85B0-5248C6F614F3}"/>
            </a:ext>
          </a:extLst>
        </xdr:cNvPr>
        <xdr:cNvSpPr txBox="1">
          <a:spLocks noChangeArrowheads="1"/>
        </xdr:cNvSpPr>
      </xdr:nvSpPr>
      <xdr:spPr bwMode="auto">
        <a:xfrm>
          <a:off x="9525" y="19392900"/>
          <a:ext cx="190500" cy="7905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28575</xdr:colOff>
      <xdr:row>108</xdr:row>
      <xdr:rowOff>28575</xdr:rowOff>
    </xdr:from>
    <xdr:to>
      <xdr:col>1</xdr:col>
      <xdr:colOff>1152525</xdr:colOff>
      <xdr:row>108</xdr:row>
      <xdr:rowOff>447675</xdr:rowOff>
    </xdr:to>
    <xdr:sp macro="" textlink="">
      <xdr:nvSpPr>
        <xdr:cNvPr id="23" name="テキスト 9">
          <a:extLst>
            <a:ext uri="{FF2B5EF4-FFF2-40B4-BE49-F238E27FC236}">
              <a16:creationId xmlns:a16="http://schemas.microsoft.com/office/drawing/2014/main" id="{4B76624A-68F5-47F3-8E54-2E41E5B1FE21}"/>
            </a:ext>
          </a:extLst>
        </xdr:cNvPr>
        <xdr:cNvSpPr txBox="1">
          <a:spLocks noChangeArrowheads="1"/>
        </xdr:cNvSpPr>
      </xdr:nvSpPr>
      <xdr:spPr bwMode="auto">
        <a:xfrm>
          <a:off x="238125" y="19373850"/>
          <a:ext cx="1123950" cy="3905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</xdr:col>
      <xdr:colOff>9525</xdr:colOff>
      <xdr:row>109</xdr:row>
      <xdr:rowOff>38099</xdr:rowOff>
    </xdr:from>
    <xdr:to>
      <xdr:col>1</xdr:col>
      <xdr:colOff>1181100</xdr:colOff>
      <xdr:row>109</xdr:row>
      <xdr:rowOff>428624</xdr:rowOff>
    </xdr:to>
    <xdr:sp macro="" textlink="">
      <xdr:nvSpPr>
        <xdr:cNvPr id="24" name="テキスト 10">
          <a:extLst>
            <a:ext uri="{FF2B5EF4-FFF2-40B4-BE49-F238E27FC236}">
              <a16:creationId xmlns:a16="http://schemas.microsoft.com/office/drawing/2014/main" id="{1B85DF28-106B-4074-BB00-E77E47371A20}"/>
            </a:ext>
          </a:extLst>
        </xdr:cNvPr>
        <xdr:cNvSpPr txBox="1">
          <a:spLocks noChangeArrowheads="1"/>
        </xdr:cNvSpPr>
      </xdr:nvSpPr>
      <xdr:spPr bwMode="auto">
        <a:xfrm>
          <a:off x="219075" y="19802474"/>
          <a:ext cx="11715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 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"/>
  <sheetViews>
    <sheetView tabSelected="1" view="pageBreakPreview" zoomScale="78" zoomScaleNormal="100" zoomScaleSheetLayoutView="78" workbookViewId="0">
      <pane xSplit="2" ySplit="7" topLeftCell="D8" activePane="bottomRight" state="frozen"/>
      <selection activeCell="F45" sqref="F45"/>
      <selection pane="topRight" activeCell="F45" sqref="F45"/>
      <selection pane="bottomLeft" activeCell="F45" sqref="F45"/>
      <selection pane="bottomRight"/>
    </sheetView>
  </sheetViews>
  <sheetFormatPr defaultColWidth="9" defaultRowHeight="10.8"/>
  <cols>
    <col min="1" max="1" width="2.77734375" style="5" customWidth="1"/>
    <col min="2" max="2" width="15.77734375" style="5" customWidth="1"/>
    <col min="3" max="3" width="14.77734375" style="3" customWidth="1"/>
    <col min="4" max="4" width="14.77734375" style="4" customWidth="1"/>
    <col min="5" max="9" width="14.77734375" style="3" customWidth="1"/>
    <col min="10" max="10" width="12.21875" style="4" customWidth="1"/>
    <col min="11" max="13" width="10.77734375" style="5" customWidth="1"/>
    <col min="14" max="14" width="9.6640625" style="7" customWidth="1"/>
    <col min="15" max="15" width="15" style="5" customWidth="1"/>
    <col min="16" max="16" width="12.109375" style="8" customWidth="1"/>
    <col min="17" max="17" width="9" style="5" customWidth="1"/>
    <col min="18" max="16384" width="9" style="5"/>
  </cols>
  <sheetData>
    <row r="1" spans="1:17" ht="16.5" customHeight="1">
      <c r="A1" s="1" t="s">
        <v>0</v>
      </c>
      <c r="B1" s="2"/>
      <c r="L1" s="6"/>
    </row>
    <row r="2" spans="1:17" ht="14.25" customHeight="1">
      <c r="A2" s="9"/>
      <c r="B2" s="9" t="s">
        <v>1</v>
      </c>
      <c r="L2" s="10"/>
      <c r="O2" s="10" t="s">
        <v>2</v>
      </c>
    </row>
    <row r="3" spans="1:17" ht="10.5" customHeight="1">
      <c r="A3" s="11"/>
      <c r="B3" s="12"/>
      <c r="C3" s="13"/>
      <c r="D3" s="14"/>
      <c r="E3" s="15" t="s">
        <v>3</v>
      </c>
      <c r="F3" s="16"/>
      <c r="G3" s="16"/>
      <c r="H3" s="17"/>
      <c r="I3" s="15" t="s">
        <v>4</v>
      </c>
      <c r="J3" s="14" t="s">
        <v>5</v>
      </c>
      <c r="K3" s="18" t="s">
        <v>6</v>
      </c>
      <c r="L3" s="18" t="s">
        <v>7</v>
      </c>
      <c r="M3" s="12"/>
      <c r="N3" s="19" t="s">
        <v>8</v>
      </c>
      <c r="O3" s="12"/>
      <c r="P3" s="20"/>
    </row>
    <row r="4" spans="1:17" ht="10.5" customHeight="1">
      <c r="A4" s="21"/>
      <c r="B4" s="22"/>
      <c r="C4" s="23"/>
      <c r="D4" s="24"/>
      <c r="E4" s="25" t="s">
        <v>9</v>
      </c>
      <c r="F4" s="25" t="s">
        <v>10</v>
      </c>
      <c r="G4" s="26"/>
      <c r="H4" s="27"/>
      <c r="I4" s="25" t="s">
        <v>11</v>
      </c>
      <c r="J4" s="24" t="s">
        <v>12</v>
      </c>
      <c r="K4" s="28" t="s">
        <v>13</v>
      </c>
      <c r="L4" s="28" t="s">
        <v>13</v>
      </c>
      <c r="M4" s="22"/>
      <c r="N4" s="29" t="s">
        <v>14</v>
      </c>
      <c r="O4" s="22"/>
      <c r="P4" s="20"/>
    </row>
    <row r="5" spans="1:17" ht="10.5" customHeight="1">
      <c r="A5" s="30" t="s">
        <v>15</v>
      </c>
      <c r="B5" s="31"/>
      <c r="C5" s="23" t="s">
        <v>16</v>
      </c>
      <c r="D5" s="24" t="s">
        <v>17</v>
      </c>
      <c r="E5" s="25" t="s">
        <v>18</v>
      </c>
      <c r="F5" s="32" t="s">
        <v>19</v>
      </c>
      <c r="G5" s="25" t="s">
        <v>20</v>
      </c>
      <c r="H5" s="23" t="s">
        <v>21</v>
      </c>
      <c r="I5" s="32" t="s">
        <v>22</v>
      </c>
      <c r="J5" s="33" t="s">
        <v>23</v>
      </c>
      <c r="K5" s="34" t="s">
        <v>24</v>
      </c>
      <c r="L5" s="34" t="s">
        <v>25</v>
      </c>
      <c r="M5" s="28" t="s">
        <v>26</v>
      </c>
      <c r="N5" s="29" t="s">
        <v>27</v>
      </c>
      <c r="O5" s="28" t="s">
        <v>28</v>
      </c>
      <c r="P5" s="35"/>
    </row>
    <row r="6" spans="1:17" ht="10.5" customHeight="1">
      <c r="A6" s="21"/>
      <c r="B6" s="22"/>
      <c r="C6" s="23"/>
      <c r="D6" s="24"/>
      <c r="E6" s="25" t="s">
        <v>29</v>
      </c>
      <c r="F6" s="26"/>
      <c r="G6" s="26"/>
      <c r="H6" s="27"/>
      <c r="I6" s="26"/>
      <c r="J6" s="36"/>
      <c r="K6" s="22" t="s">
        <v>30</v>
      </c>
      <c r="L6" s="22" t="s">
        <v>30</v>
      </c>
      <c r="M6" s="22"/>
      <c r="N6" s="29" t="s">
        <v>31</v>
      </c>
      <c r="O6" s="22"/>
      <c r="P6" s="20"/>
    </row>
    <row r="7" spans="1:17" ht="10.5" customHeight="1">
      <c r="A7" s="37"/>
      <c r="B7" s="38"/>
      <c r="C7" s="39" t="s">
        <v>32</v>
      </c>
      <c r="D7" s="40" t="s">
        <v>33</v>
      </c>
      <c r="E7" s="41" t="s">
        <v>34</v>
      </c>
      <c r="F7" s="41" t="s">
        <v>35</v>
      </c>
      <c r="G7" s="41" t="s">
        <v>36</v>
      </c>
      <c r="H7" s="39" t="s">
        <v>37</v>
      </c>
      <c r="I7" s="41" t="s">
        <v>38</v>
      </c>
      <c r="J7" s="40" t="s">
        <v>39</v>
      </c>
      <c r="K7" s="42" t="s">
        <v>40</v>
      </c>
      <c r="L7" s="42" t="s">
        <v>40</v>
      </c>
      <c r="M7" s="42" t="s">
        <v>40</v>
      </c>
      <c r="N7" s="43" t="s">
        <v>40</v>
      </c>
      <c r="O7" s="38"/>
      <c r="P7" s="20"/>
    </row>
    <row r="8" spans="1:17" ht="10.5" customHeight="1">
      <c r="A8" s="11"/>
      <c r="B8" s="12"/>
      <c r="C8" s="44"/>
      <c r="D8" s="45"/>
      <c r="E8" s="46"/>
      <c r="F8" s="46"/>
      <c r="G8" s="46"/>
      <c r="H8" s="44"/>
      <c r="I8" s="47">
        <v>403669</v>
      </c>
      <c r="J8" s="45"/>
      <c r="K8" s="48"/>
      <c r="L8" s="48"/>
      <c r="M8" s="49"/>
      <c r="N8" s="50"/>
      <c r="O8" s="51" t="s">
        <v>41</v>
      </c>
      <c r="P8" s="52"/>
    </row>
    <row r="9" spans="1:17" ht="10.5" customHeight="1">
      <c r="A9" s="21">
        <v>1</v>
      </c>
      <c r="B9" s="28" t="s">
        <v>42</v>
      </c>
      <c r="C9" s="53">
        <v>18176937</v>
      </c>
      <c r="D9" s="54">
        <v>-154018</v>
      </c>
      <c r="E9" s="55">
        <v>0</v>
      </c>
      <c r="F9" s="55">
        <f>SUM(C9:E9)</f>
        <v>18022919</v>
      </c>
      <c r="G9" s="55">
        <v>18648459</v>
      </c>
      <c r="H9" s="53">
        <v>18189623</v>
      </c>
      <c r="I9" s="55"/>
      <c r="J9" s="54">
        <f>H9-F9</f>
        <v>166704</v>
      </c>
      <c r="K9" s="56">
        <f>H9/F9*100</f>
        <v>100.92495560791235</v>
      </c>
      <c r="L9" s="56">
        <f>H9/G9*100</f>
        <v>97.539550050757541</v>
      </c>
      <c r="M9" s="56">
        <f>ROUND(H9/$H$75*100,1)</f>
        <v>33.6</v>
      </c>
      <c r="N9" s="57">
        <v>0.51194185636639755</v>
      </c>
      <c r="O9" s="58">
        <v>1146</v>
      </c>
      <c r="P9" s="52"/>
    </row>
    <row r="10" spans="1:17" ht="10.5" customHeight="1">
      <c r="A10" s="37"/>
      <c r="B10" s="59"/>
      <c r="C10" s="60"/>
      <c r="D10" s="61"/>
      <c r="E10" s="62"/>
      <c r="F10" s="62"/>
      <c r="G10" s="62"/>
      <c r="H10" s="60"/>
      <c r="I10" s="63">
        <v>56313</v>
      </c>
      <c r="J10" s="61"/>
      <c r="K10" s="64"/>
      <c r="L10" s="64"/>
      <c r="M10" s="65"/>
      <c r="N10" s="66"/>
      <c r="O10" s="67"/>
      <c r="P10" s="52"/>
    </row>
    <row r="11" spans="1:17" ht="10.5" customHeight="1">
      <c r="A11" s="11"/>
      <c r="B11" s="68"/>
      <c r="C11" s="69"/>
      <c r="D11" s="70"/>
      <c r="E11" s="47"/>
      <c r="F11" s="46"/>
      <c r="G11" s="47"/>
      <c r="H11" s="69"/>
      <c r="I11" s="47">
        <v>0</v>
      </c>
      <c r="J11" s="70"/>
      <c r="K11" s="71"/>
      <c r="L11" s="71"/>
      <c r="M11" s="49"/>
      <c r="N11" s="50"/>
      <c r="O11" s="71"/>
      <c r="P11" s="52"/>
    </row>
    <row r="12" spans="1:17" ht="10.5" customHeight="1">
      <c r="A12" s="21">
        <v>2</v>
      </c>
      <c r="B12" s="28" t="s">
        <v>43</v>
      </c>
      <c r="C12" s="53">
        <v>416001</v>
      </c>
      <c r="D12" s="54">
        <v>21000</v>
      </c>
      <c r="E12" s="55">
        <v>0</v>
      </c>
      <c r="F12" s="55">
        <f>SUM(C12:E12)</f>
        <v>437001</v>
      </c>
      <c r="G12" s="55">
        <v>434671</v>
      </c>
      <c r="H12" s="53">
        <v>434671</v>
      </c>
      <c r="I12" s="55"/>
      <c r="J12" s="54">
        <f>H12-F12</f>
        <v>-2330</v>
      </c>
      <c r="K12" s="56">
        <f>H12/F12*100</f>
        <v>99.466820442058491</v>
      </c>
      <c r="L12" s="56">
        <f>H12/G12*100</f>
        <v>100</v>
      </c>
      <c r="M12" s="56">
        <f>ROUND(H12/$H$75*100,1)</f>
        <v>0.8</v>
      </c>
      <c r="N12" s="57">
        <v>4.0843937224326767</v>
      </c>
      <c r="O12" s="72"/>
      <c r="P12" s="52"/>
      <c r="Q12" s="73"/>
    </row>
    <row r="13" spans="1:17" ht="10.5" customHeight="1">
      <c r="A13" s="37"/>
      <c r="B13" s="59"/>
      <c r="C13" s="60"/>
      <c r="D13" s="61"/>
      <c r="E13" s="62"/>
      <c r="F13" s="62"/>
      <c r="G13" s="62"/>
      <c r="H13" s="60"/>
      <c r="I13" s="63">
        <v>0</v>
      </c>
      <c r="J13" s="61"/>
      <c r="K13" s="64"/>
      <c r="L13" s="64"/>
      <c r="M13" s="74"/>
      <c r="N13" s="66"/>
      <c r="O13" s="64"/>
      <c r="P13" s="52"/>
    </row>
    <row r="14" spans="1:17" ht="10.5" customHeight="1">
      <c r="A14" s="11"/>
      <c r="B14" s="68"/>
      <c r="C14" s="69"/>
      <c r="D14" s="70"/>
      <c r="E14" s="47"/>
      <c r="F14" s="46"/>
      <c r="G14" s="47"/>
      <c r="H14" s="69"/>
      <c r="I14" s="47">
        <v>0</v>
      </c>
      <c r="J14" s="70"/>
      <c r="K14" s="71"/>
      <c r="L14" s="71"/>
      <c r="M14" s="56"/>
      <c r="N14" s="50"/>
      <c r="O14" s="71"/>
      <c r="P14" s="52"/>
    </row>
    <row r="15" spans="1:17" ht="10.5" customHeight="1">
      <c r="A15" s="21">
        <v>3</v>
      </c>
      <c r="B15" s="28" t="s">
        <v>44</v>
      </c>
      <c r="C15" s="53">
        <v>22000</v>
      </c>
      <c r="D15" s="54">
        <v>0</v>
      </c>
      <c r="E15" s="55">
        <v>0</v>
      </c>
      <c r="F15" s="55">
        <f>SUM(C15:E15)</f>
        <v>22000</v>
      </c>
      <c r="G15" s="55">
        <v>9412</v>
      </c>
      <c r="H15" s="53">
        <v>9412</v>
      </c>
      <c r="I15" s="55"/>
      <c r="J15" s="54">
        <f>H15-F15</f>
        <v>-12588</v>
      </c>
      <c r="K15" s="56">
        <f>H15/F15*100</f>
        <v>42.781818181818181</v>
      </c>
      <c r="L15" s="56">
        <f>H15/G15*100</f>
        <v>100</v>
      </c>
      <c r="M15" s="56">
        <f>ROUND(H15/$H$75*100,1)</f>
        <v>0</v>
      </c>
      <c r="N15" s="57">
        <v>-59.172341994534335</v>
      </c>
      <c r="O15" s="72"/>
      <c r="P15" s="52"/>
      <c r="Q15" s="73"/>
    </row>
    <row r="16" spans="1:17" ht="10.5" customHeight="1">
      <c r="A16" s="37"/>
      <c r="B16" s="59"/>
      <c r="C16" s="60"/>
      <c r="D16" s="61"/>
      <c r="E16" s="62"/>
      <c r="F16" s="62"/>
      <c r="G16" s="62"/>
      <c r="H16" s="60"/>
      <c r="I16" s="63">
        <v>0</v>
      </c>
      <c r="J16" s="61"/>
      <c r="K16" s="64"/>
      <c r="L16" s="64"/>
      <c r="M16" s="65"/>
      <c r="N16" s="66"/>
      <c r="O16" s="64"/>
      <c r="P16" s="52"/>
    </row>
    <row r="17" spans="1:17" ht="10.5" customHeight="1">
      <c r="A17" s="11"/>
      <c r="B17" s="75"/>
      <c r="C17" s="69"/>
      <c r="D17" s="54"/>
      <c r="E17" s="55"/>
      <c r="F17" s="46"/>
      <c r="G17" s="55"/>
      <c r="H17" s="53"/>
      <c r="I17" s="47">
        <v>0</v>
      </c>
      <c r="J17" s="70"/>
      <c r="K17" s="71"/>
      <c r="L17" s="71"/>
      <c r="M17" s="49"/>
      <c r="N17" s="50"/>
      <c r="O17" s="72"/>
      <c r="P17" s="52"/>
    </row>
    <row r="18" spans="1:17" ht="10.5" customHeight="1">
      <c r="A18" s="21">
        <v>4</v>
      </c>
      <c r="B18" s="28" t="s">
        <v>45</v>
      </c>
      <c r="C18" s="53">
        <v>63000</v>
      </c>
      <c r="D18" s="54">
        <v>0</v>
      </c>
      <c r="E18" s="55">
        <v>0</v>
      </c>
      <c r="F18" s="55">
        <f>SUM(C18:E18)</f>
        <v>63000</v>
      </c>
      <c r="G18" s="55">
        <v>59082</v>
      </c>
      <c r="H18" s="53">
        <v>59082</v>
      </c>
      <c r="I18" s="55"/>
      <c r="J18" s="54">
        <f>H18-F18</f>
        <v>-3918</v>
      </c>
      <c r="K18" s="56">
        <f>H18/F18*100</f>
        <v>93.780952380952371</v>
      </c>
      <c r="L18" s="56">
        <f>H18/G18*100</f>
        <v>100</v>
      </c>
      <c r="M18" s="56">
        <f>ROUND(H18/$H$75*100,1)</f>
        <v>0.1</v>
      </c>
      <c r="N18" s="57">
        <v>20.445232707479665</v>
      </c>
      <c r="O18" s="72"/>
      <c r="P18" s="52"/>
      <c r="Q18" s="73"/>
    </row>
    <row r="19" spans="1:17" ht="10.5" customHeight="1">
      <c r="A19" s="21"/>
      <c r="B19" s="75"/>
      <c r="C19" s="53"/>
      <c r="D19" s="54"/>
      <c r="E19" s="55"/>
      <c r="F19" s="62"/>
      <c r="G19" s="55"/>
      <c r="H19" s="53"/>
      <c r="I19" s="76">
        <v>0</v>
      </c>
      <c r="J19" s="54"/>
      <c r="K19" s="72"/>
      <c r="L19" s="72"/>
      <c r="M19" s="56"/>
      <c r="N19" s="77"/>
      <c r="O19" s="72"/>
      <c r="P19" s="52"/>
    </row>
    <row r="20" spans="1:17" ht="10.5" customHeight="1">
      <c r="A20" s="11"/>
      <c r="B20" s="194" t="s">
        <v>46</v>
      </c>
      <c r="C20" s="69"/>
      <c r="D20" s="70"/>
      <c r="E20" s="47"/>
      <c r="F20" s="46"/>
      <c r="G20" s="47"/>
      <c r="H20" s="69"/>
      <c r="I20" s="47">
        <v>0</v>
      </c>
      <c r="J20" s="70"/>
      <c r="K20" s="71"/>
      <c r="L20" s="71"/>
      <c r="M20" s="49"/>
      <c r="N20" s="50"/>
      <c r="O20" s="71"/>
      <c r="P20" s="52"/>
    </row>
    <row r="21" spans="1:17" ht="10.5" customHeight="1">
      <c r="A21" s="21">
        <v>5</v>
      </c>
      <c r="B21" s="195"/>
      <c r="C21" s="53">
        <v>60000</v>
      </c>
      <c r="D21" s="54">
        <v>0</v>
      </c>
      <c r="E21" s="55">
        <v>0</v>
      </c>
      <c r="F21" s="55">
        <f>SUM(C21:E21)</f>
        <v>60000</v>
      </c>
      <c r="G21" s="55">
        <v>40991</v>
      </c>
      <c r="H21" s="53">
        <v>40991</v>
      </c>
      <c r="I21" s="55"/>
      <c r="J21" s="54">
        <f>H21-F21</f>
        <v>-19009</v>
      </c>
      <c r="K21" s="78">
        <f>H21/F21*100</f>
        <v>68.318333333333342</v>
      </c>
      <c r="L21" s="56">
        <f>H21/G21*100</f>
        <v>100</v>
      </c>
      <c r="M21" s="56">
        <f>ROUND(H21/$H$75*100,1)</f>
        <v>0.1</v>
      </c>
      <c r="N21" s="57">
        <v>-7.4402745788736846</v>
      </c>
      <c r="O21" s="72"/>
      <c r="P21" s="52"/>
      <c r="Q21" s="73"/>
    </row>
    <row r="22" spans="1:17" ht="10.5" customHeight="1">
      <c r="A22" s="37"/>
      <c r="B22" s="196"/>
      <c r="C22" s="60"/>
      <c r="D22" s="54"/>
      <c r="E22" s="55"/>
      <c r="F22" s="62"/>
      <c r="G22" s="55"/>
      <c r="H22" s="53"/>
      <c r="I22" s="63">
        <v>0</v>
      </c>
      <c r="J22" s="61"/>
      <c r="K22" s="64"/>
      <c r="L22" s="64"/>
      <c r="M22" s="56"/>
      <c r="N22" s="77"/>
      <c r="O22" s="72"/>
      <c r="P22" s="52"/>
    </row>
    <row r="23" spans="1:17" ht="10.5" customHeight="1">
      <c r="A23" s="11"/>
      <c r="B23" s="68"/>
      <c r="C23" s="69"/>
      <c r="D23" s="70"/>
      <c r="E23" s="47"/>
      <c r="F23" s="46"/>
      <c r="G23" s="47"/>
      <c r="H23" s="69"/>
      <c r="I23" s="47">
        <v>0</v>
      </c>
      <c r="J23" s="70"/>
      <c r="K23" s="71"/>
      <c r="L23" s="71"/>
      <c r="M23" s="49"/>
      <c r="N23" s="50"/>
      <c r="O23" s="71"/>
      <c r="P23" s="52"/>
    </row>
    <row r="24" spans="1:17" ht="10.5" customHeight="1">
      <c r="A24" s="21">
        <v>6</v>
      </c>
      <c r="B24" s="28" t="s">
        <v>47</v>
      </c>
      <c r="C24" s="53">
        <v>2252000</v>
      </c>
      <c r="D24" s="54">
        <v>0</v>
      </c>
      <c r="E24" s="55">
        <v>0</v>
      </c>
      <c r="F24" s="55">
        <f>SUM(C24:E24)</f>
        <v>2252000</v>
      </c>
      <c r="G24" s="55">
        <v>2203619</v>
      </c>
      <c r="H24" s="53">
        <v>2203619</v>
      </c>
      <c r="I24" s="55"/>
      <c r="J24" s="54">
        <f>H24-F24</f>
        <v>-48381</v>
      </c>
      <c r="K24" s="56">
        <f>H24/F24*100</f>
        <v>97.851642984014205</v>
      </c>
      <c r="L24" s="56">
        <f>H24/G24*100</f>
        <v>100</v>
      </c>
      <c r="M24" s="56">
        <f>ROUND(H24/$H$75*100,1)</f>
        <v>4.0999999999999996</v>
      </c>
      <c r="N24" s="57">
        <v>-5.414659313717074</v>
      </c>
      <c r="O24" s="72"/>
      <c r="P24" s="52"/>
      <c r="Q24" s="73"/>
    </row>
    <row r="25" spans="1:17" ht="10.5" customHeight="1">
      <c r="A25" s="37"/>
      <c r="B25" s="75"/>
      <c r="C25" s="60"/>
      <c r="D25" s="54"/>
      <c r="E25" s="55"/>
      <c r="F25" s="62"/>
      <c r="G25" s="55"/>
      <c r="H25" s="53"/>
      <c r="I25" s="63">
        <v>0</v>
      </c>
      <c r="J25" s="61"/>
      <c r="K25" s="64"/>
      <c r="L25" s="64"/>
      <c r="M25" s="65"/>
      <c r="N25" s="77"/>
      <c r="O25" s="72"/>
      <c r="P25" s="52"/>
    </row>
    <row r="26" spans="1:17" ht="10.5" customHeight="1">
      <c r="A26" s="11"/>
      <c r="B26" s="18"/>
      <c r="C26" s="69"/>
      <c r="D26" s="70"/>
      <c r="E26" s="47"/>
      <c r="F26" s="46"/>
      <c r="G26" s="47"/>
      <c r="H26" s="69"/>
      <c r="I26" s="47">
        <v>0</v>
      </c>
      <c r="J26" s="70"/>
      <c r="K26" s="71"/>
      <c r="L26" s="71"/>
      <c r="M26" s="49"/>
      <c r="N26" s="50"/>
      <c r="O26" s="71"/>
      <c r="P26" s="52"/>
    </row>
    <row r="27" spans="1:17" ht="10.5" customHeight="1">
      <c r="A27" s="21">
        <v>7</v>
      </c>
      <c r="B27" s="28"/>
      <c r="C27" s="53">
        <v>147000</v>
      </c>
      <c r="D27" s="54">
        <v>0</v>
      </c>
      <c r="E27" s="55">
        <v>0</v>
      </c>
      <c r="F27" s="55">
        <f>SUM(C27:E27)</f>
        <v>147000</v>
      </c>
      <c r="G27" s="55">
        <v>148683</v>
      </c>
      <c r="H27" s="53">
        <v>148683</v>
      </c>
      <c r="I27" s="55"/>
      <c r="J27" s="54">
        <f>H27-F27</f>
        <v>1683</v>
      </c>
      <c r="K27" s="56">
        <f>H27/F27*100</f>
        <v>101.14489795918367</v>
      </c>
      <c r="L27" s="56">
        <f>H27/G27*100</f>
        <v>100</v>
      </c>
      <c r="M27" s="56">
        <f>ROUND(H27/$H$75*100,1)</f>
        <v>0.3</v>
      </c>
      <c r="N27" s="57">
        <v>0.38619683885734346</v>
      </c>
      <c r="O27" s="72"/>
      <c r="P27" s="52"/>
      <c r="Q27" s="73"/>
    </row>
    <row r="28" spans="1:17" ht="10.5" customHeight="1">
      <c r="A28" s="37"/>
      <c r="B28" s="79"/>
      <c r="C28" s="60"/>
      <c r="D28" s="61"/>
      <c r="E28" s="62"/>
      <c r="F28" s="62"/>
      <c r="G28" s="62"/>
      <c r="H28" s="60"/>
      <c r="I28" s="63">
        <v>0</v>
      </c>
      <c r="J28" s="61"/>
      <c r="K28" s="64"/>
      <c r="L28" s="64"/>
      <c r="M28" s="65"/>
      <c r="N28" s="77"/>
      <c r="O28" s="64"/>
      <c r="P28" s="52"/>
    </row>
    <row r="29" spans="1:17" ht="10.5" customHeight="1">
      <c r="A29" s="11"/>
      <c r="B29" s="18"/>
      <c r="C29" s="69"/>
      <c r="D29" s="70"/>
      <c r="E29" s="47"/>
      <c r="F29" s="46"/>
      <c r="G29" s="47"/>
      <c r="H29" s="69"/>
      <c r="I29" s="47">
        <v>0</v>
      </c>
      <c r="J29" s="70"/>
      <c r="K29" s="71"/>
      <c r="L29" s="71"/>
      <c r="M29" s="49"/>
      <c r="N29" s="80"/>
      <c r="O29" s="71"/>
      <c r="P29" s="52"/>
    </row>
    <row r="30" spans="1:17" ht="10.5" customHeight="1">
      <c r="A30" s="21">
        <v>8</v>
      </c>
      <c r="B30" s="75"/>
      <c r="C30" s="53">
        <v>65000</v>
      </c>
      <c r="D30" s="54">
        <v>0</v>
      </c>
      <c r="E30" s="55">
        <v>0</v>
      </c>
      <c r="F30" s="55">
        <f>SUM(C30:E30)</f>
        <v>65000</v>
      </c>
      <c r="G30" s="55">
        <v>66232</v>
      </c>
      <c r="H30" s="53">
        <v>66232</v>
      </c>
      <c r="I30" s="55"/>
      <c r="J30" s="54">
        <f>H30-F30</f>
        <v>1232</v>
      </c>
      <c r="K30" s="56">
        <f>H30/F30*100</f>
        <v>101.89538461538461</v>
      </c>
      <c r="L30" s="56">
        <f>H30/G30*100</f>
        <v>100</v>
      </c>
      <c r="M30" s="56">
        <f>ROUND(H30/$H$75*100,1)</f>
        <v>0.1</v>
      </c>
      <c r="N30" s="57">
        <v>-55.876219979347788</v>
      </c>
      <c r="O30" s="72"/>
      <c r="P30" s="52"/>
      <c r="Q30" s="73"/>
    </row>
    <row r="31" spans="1:17" ht="10.5" customHeight="1">
      <c r="A31" s="37"/>
      <c r="B31" s="79"/>
      <c r="C31" s="60"/>
      <c r="D31" s="61"/>
      <c r="E31" s="62"/>
      <c r="F31" s="62"/>
      <c r="G31" s="62"/>
      <c r="H31" s="60"/>
      <c r="I31" s="63">
        <v>0</v>
      </c>
      <c r="J31" s="61"/>
      <c r="K31" s="64"/>
      <c r="L31" s="64"/>
      <c r="M31" s="65"/>
      <c r="N31" s="81"/>
      <c r="O31" s="64"/>
      <c r="P31" s="52"/>
    </row>
    <row r="32" spans="1:17" ht="10.5" customHeight="1">
      <c r="A32" s="21"/>
      <c r="B32" s="194"/>
      <c r="C32" s="53"/>
      <c r="D32" s="54"/>
      <c r="E32" s="55"/>
      <c r="F32" s="46"/>
      <c r="G32" s="55"/>
      <c r="H32" s="53"/>
      <c r="I32" s="47">
        <v>0</v>
      </c>
      <c r="J32" s="54"/>
      <c r="K32" s="72"/>
      <c r="L32" s="72"/>
      <c r="M32" s="56"/>
      <c r="N32" s="77"/>
      <c r="O32" s="72"/>
      <c r="P32" s="52"/>
    </row>
    <row r="33" spans="1:17" ht="10.5" customHeight="1">
      <c r="A33" s="21">
        <v>9</v>
      </c>
      <c r="B33" s="195"/>
      <c r="C33" s="53">
        <v>36000</v>
      </c>
      <c r="D33" s="54">
        <v>-22752</v>
      </c>
      <c r="E33" s="55">
        <v>0</v>
      </c>
      <c r="F33" s="55">
        <f>SUM(C33:E33)</f>
        <v>13248</v>
      </c>
      <c r="G33" s="55">
        <v>20839</v>
      </c>
      <c r="H33" s="53">
        <v>20839</v>
      </c>
      <c r="I33" s="55"/>
      <c r="J33" s="54">
        <f>H33-F33</f>
        <v>7591</v>
      </c>
      <c r="K33" s="56">
        <f>H33/F33*100</f>
        <v>157.29921497584542</v>
      </c>
      <c r="L33" s="56">
        <f>H33/G33*100</f>
        <v>100</v>
      </c>
      <c r="M33" s="56">
        <f>ROUND(H33/$H$75*100,1)</f>
        <v>0</v>
      </c>
      <c r="N33" s="82" t="s">
        <v>48</v>
      </c>
      <c r="O33" s="72"/>
      <c r="P33" s="52"/>
      <c r="Q33" s="73"/>
    </row>
    <row r="34" spans="1:17" ht="10.5" customHeight="1">
      <c r="A34" s="21"/>
      <c r="B34" s="196"/>
      <c r="C34" s="53"/>
      <c r="D34" s="54"/>
      <c r="E34" s="55"/>
      <c r="F34" s="62"/>
      <c r="G34" s="55"/>
      <c r="H34" s="53"/>
      <c r="I34" s="63">
        <v>0</v>
      </c>
      <c r="J34" s="54"/>
      <c r="K34" s="72"/>
      <c r="L34" s="72"/>
      <c r="M34" s="56"/>
      <c r="N34" s="77"/>
      <c r="O34" s="72"/>
      <c r="P34" s="52"/>
    </row>
    <row r="35" spans="1:17" ht="10.5" customHeight="1">
      <c r="A35" s="11"/>
      <c r="B35" s="18"/>
      <c r="C35" s="69"/>
      <c r="D35" s="70"/>
      <c r="E35" s="47"/>
      <c r="F35" s="46"/>
      <c r="G35" s="47"/>
      <c r="H35" s="69"/>
      <c r="I35" s="47">
        <v>0</v>
      </c>
      <c r="J35" s="70"/>
      <c r="K35" s="71"/>
      <c r="L35" s="71"/>
      <c r="M35" s="49"/>
      <c r="N35" s="50"/>
      <c r="O35" s="71"/>
      <c r="P35" s="52"/>
    </row>
    <row r="36" spans="1:17" ht="10.5" customHeight="1">
      <c r="A36" s="21">
        <v>10</v>
      </c>
      <c r="B36" s="28"/>
      <c r="C36" s="53">
        <v>209293</v>
      </c>
      <c r="D36" s="54">
        <v>91471</v>
      </c>
      <c r="E36" s="55">
        <v>0</v>
      </c>
      <c r="F36" s="55">
        <f>SUM(C36:E36)</f>
        <v>300764</v>
      </c>
      <c r="G36" s="55">
        <v>300764</v>
      </c>
      <c r="H36" s="53">
        <v>300764</v>
      </c>
      <c r="I36" s="55"/>
      <c r="J36" s="54">
        <f>H36-F36</f>
        <v>0</v>
      </c>
      <c r="K36" s="56">
        <f>H36/F36*100</f>
        <v>100</v>
      </c>
      <c r="L36" s="56">
        <f>H36/G36*100</f>
        <v>100</v>
      </c>
      <c r="M36" s="56">
        <f>ROUND(H36/$H$75*100,1)</f>
        <v>0.6</v>
      </c>
      <c r="N36" s="57">
        <v>189.90418907716924</v>
      </c>
      <c r="O36" s="72"/>
      <c r="P36" s="52"/>
      <c r="Q36" s="73"/>
    </row>
    <row r="37" spans="1:17" ht="10.5" customHeight="1">
      <c r="A37" s="37"/>
      <c r="B37" s="83"/>
      <c r="C37" s="60"/>
      <c r="D37" s="61"/>
      <c r="E37" s="62"/>
      <c r="F37" s="62"/>
      <c r="G37" s="62"/>
      <c r="H37" s="60"/>
      <c r="I37" s="63">
        <v>0</v>
      </c>
      <c r="J37" s="61"/>
      <c r="K37" s="64"/>
      <c r="L37" s="64"/>
      <c r="M37" s="65"/>
      <c r="N37" s="77"/>
      <c r="O37" s="64"/>
      <c r="P37" s="52"/>
    </row>
    <row r="38" spans="1:17" ht="10.5" customHeight="1">
      <c r="A38" s="11"/>
      <c r="B38" s="68"/>
      <c r="C38" s="69"/>
      <c r="D38" s="70"/>
      <c r="E38" s="47"/>
      <c r="F38" s="46"/>
      <c r="G38" s="47"/>
      <c r="H38" s="69"/>
      <c r="I38" s="84">
        <v>0</v>
      </c>
      <c r="J38" s="70"/>
      <c r="K38" s="71"/>
      <c r="L38" s="71"/>
      <c r="M38" s="49"/>
      <c r="N38" s="50"/>
      <c r="O38" s="71"/>
      <c r="P38" s="52"/>
    </row>
    <row r="39" spans="1:17" ht="10.5" customHeight="1">
      <c r="A39" s="21">
        <v>11</v>
      </c>
      <c r="B39" s="28" t="s">
        <v>49</v>
      </c>
      <c r="C39" s="53">
        <v>5880000</v>
      </c>
      <c r="D39" s="54">
        <v>1110778</v>
      </c>
      <c r="E39" s="55">
        <v>0</v>
      </c>
      <c r="F39" s="55">
        <f>SUM(C39:E39)</f>
        <v>6990778</v>
      </c>
      <c r="G39" s="55">
        <v>7249159</v>
      </c>
      <c r="H39" s="53">
        <v>7249159</v>
      </c>
      <c r="I39" s="55"/>
      <c r="J39" s="54">
        <f>H39-F39</f>
        <v>258381</v>
      </c>
      <c r="K39" s="56">
        <f>H39/F39*100</f>
        <v>103.69602639362887</v>
      </c>
      <c r="L39" s="56">
        <f>H39/G39*100</f>
        <v>100</v>
      </c>
      <c r="M39" s="56">
        <f>ROUND(H39/$H$75*100,1)</f>
        <v>13.4</v>
      </c>
      <c r="N39" s="57">
        <v>9.7686172516321825</v>
      </c>
      <c r="O39" s="72"/>
      <c r="P39" s="52"/>
      <c r="Q39" s="73"/>
    </row>
    <row r="40" spans="1:17" ht="10.5" customHeight="1">
      <c r="A40" s="37"/>
      <c r="B40" s="59"/>
      <c r="C40" s="60"/>
      <c r="D40" s="61"/>
      <c r="E40" s="62"/>
      <c r="F40" s="62"/>
      <c r="G40" s="62"/>
      <c r="H40" s="60"/>
      <c r="I40" s="63">
        <v>0</v>
      </c>
      <c r="J40" s="61"/>
      <c r="K40" s="64"/>
      <c r="L40" s="64"/>
      <c r="M40" s="65"/>
      <c r="N40" s="77"/>
      <c r="O40" s="64"/>
      <c r="P40" s="52"/>
    </row>
    <row r="41" spans="1:17" ht="10.5" customHeight="1">
      <c r="A41" s="11"/>
      <c r="B41" s="18"/>
      <c r="C41" s="69"/>
      <c r="D41" s="70"/>
      <c r="E41" s="47"/>
      <c r="F41" s="46"/>
      <c r="G41" s="47"/>
      <c r="H41" s="69"/>
      <c r="I41" s="47">
        <v>0</v>
      </c>
      <c r="J41" s="70"/>
      <c r="K41" s="71"/>
      <c r="L41" s="71"/>
      <c r="M41" s="49"/>
      <c r="N41" s="50"/>
      <c r="O41" s="71"/>
      <c r="P41" s="52"/>
    </row>
    <row r="42" spans="1:17" ht="10.5" customHeight="1">
      <c r="A42" s="21">
        <v>12</v>
      </c>
      <c r="B42" s="75"/>
      <c r="C42" s="53">
        <v>17000</v>
      </c>
      <c r="D42" s="54">
        <v>0</v>
      </c>
      <c r="E42" s="55">
        <v>0</v>
      </c>
      <c r="F42" s="55">
        <f>SUM(C42:E42)</f>
        <v>17000</v>
      </c>
      <c r="G42" s="55">
        <v>13916</v>
      </c>
      <c r="H42" s="53">
        <v>13916</v>
      </c>
      <c r="I42" s="55"/>
      <c r="J42" s="54">
        <f>H42-F42</f>
        <v>-3084</v>
      </c>
      <c r="K42" s="56">
        <f>H42/F42*100</f>
        <v>81.858823529411765</v>
      </c>
      <c r="L42" s="56">
        <f>H42/G42*100</f>
        <v>100</v>
      </c>
      <c r="M42" s="56">
        <f>ROUND(H42/$H$75*100,1)</f>
        <v>0</v>
      </c>
      <c r="N42" s="57">
        <v>-7.3378612331868434</v>
      </c>
      <c r="O42" s="72"/>
      <c r="P42" s="52"/>
      <c r="Q42" s="73"/>
    </row>
    <row r="43" spans="1:17" ht="10.5" customHeight="1">
      <c r="A43" s="37"/>
      <c r="B43" s="79"/>
      <c r="C43" s="60"/>
      <c r="D43" s="61"/>
      <c r="E43" s="62"/>
      <c r="F43" s="62"/>
      <c r="G43" s="62"/>
      <c r="H43" s="60"/>
      <c r="I43" s="63">
        <v>0</v>
      </c>
      <c r="J43" s="61"/>
      <c r="K43" s="64"/>
      <c r="L43" s="64"/>
      <c r="M43" s="65"/>
      <c r="N43" s="77"/>
      <c r="O43" s="64"/>
      <c r="P43" s="52"/>
    </row>
    <row r="44" spans="1:17" ht="10.5" customHeight="1">
      <c r="A44" s="11"/>
      <c r="B44" s="18"/>
      <c r="C44" s="69"/>
      <c r="D44" s="70"/>
      <c r="E44" s="47"/>
      <c r="F44" s="46"/>
      <c r="G44" s="85"/>
      <c r="H44" s="86"/>
      <c r="I44" s="47">
        <v>960</v>
      </c>
      <c r="J44" s="70"/>
      <c r="K44" s="71"/>
      <c r="L44" s="71"/>
      <c r="M44" s="49"/>
      <c r="N44" s="50"/>
      <c r="O44" s="71"/>
      <c r="P44" s="52"/>
    </row>
    <row r="45" spans="1:17" ht="10.5" customHeight="1">
      <c r="A45" s="21">
        <v>13</v>
      </c>
      <c r="B45" s="28"/>
      <c r="C45" s="53">
        <v>266645</v>
      </c>
      <c r="D45" s="54">
        <v>85</v>
      </c>
      <c r="E45" s="55">
        <v>0</v>
      </c>
      <c r="F45" s="55">
        <f>SUM(C45:E45)</f>
        <v>266730</v>
      </c>
      <c r="G45" s="87">
        <v>237881</v>
      </c>
      <c r="H45" s="88">
        <v>236921</v>
      </c>
      <c r="I45" s="55"/>
      <c r="J45" s="54">
        <f>H45-F45</f>
        <v>-29809</v>
      </c>
      <c r="K45" s="56">
        <f>H45/F45*100</f>
        <v>88.824279233682006</v>
      </c>
      <c r="L45" s="56">
        <f>H45/G45*100</f>
        <v>99.596436873899137</v>
      </c>
      <c r="M45" s="56">
        <f>ROUND(H45/$H$75*100,1)</f>
        <v>0.4</v>
      </c>
      <c r="N45" s="57">
        <v>-23.850955233858734</v>
      </c>
      <c r="O45" s="89"/>
      <c r="P45" s="52"/>
      <c r="Q45" s="73"/>
    </row>
    <row r="46" spans="1:17" ht="10.5" customHeight="1">
      <c r="A46" s="37"/>
      <c r="B46" s="83"/>
      <c r="C46" s="60"/>
      <c r="D46" s="61"/>
      <c r="E46" s="62"/>
      <c r="F46" s="62"/>
      <c r="G46" s="90"/>
      <c r="H46" s="91"/>
      <c r="I46" s="63">
        <v>0</v>
      </c>
      <c r="J46" s="61"/>
      <c r="K46" s="64"/>
      <c r="L46" s="64"/>
      <c r="M46" s="65"/>
      <c r="N46" s="77"/>
      <c r="O46" s="64"/>
      <c r="P46" s="52"/>
    </row>
    <row r="47" spans="1:17" ht="10.5" customHeight="1">
      <c r="A47" s="11"/>
      <c r="B47" s="18"/>
      <c r="C47" s="69"/>
      <c r="D47" s="70"/>
      <c r="E47" s="47"/>
      <c r="F47" s="46"/>
      <c r="G47" s="85"/>
      <c r="H47" s="86"/>
      <c r="I47" s="47">
        <v>13194</v>
      </c>
      <c r="J47" s="70"/>
      <c r="K47" s="71"/>
      <c r="L47" s="71"/>
      <c r="M47" s="49"/>
      <c r="N47" s="50"/>
      <c r="O47" s="71"/>
      <c r="P47" s="52"/>
    </row>
    <row r="48" spans="1:17" ht="10.5" customHeight="1">
      <c r="A48" s="21">
        <v>14</v>
      </c>
      <c r="B48" s="75"/>
      <c r="C48" s="53">
        <v>664001</v>
      </c>
      <c r="D48" s="54">
        <v>14190</v>
      </c>
      <c r="E48" s="55">
        <v>0</v>
      </c>
      <c r="F48" s="55">
        <f>SUM(C48:E48)</f>
        <v>678191</v>
      </c>
      <c r="G48" s="87">
        <v>688285</v>
      </c>
      <c r="H48" s="88">
        <v>675091</v>
      </c>
      <c r="I48" s="55"/>
      <c r="J48" s="54">
        <f>H48-F48</f>
        <v>-3100</v>
      </c>
      <c r="K48" s="56">
        <f>H48/F48*100</f>
        <v>99.542901630956464</v>
      </c>
      <c r="L48" s="56">
        <f>H48/G48*100</f>
        <v>98.083061522479781</v>
      </c>
      <c r="M48" s="56">
        <f>ROUND(H48/$H$75*100,1)+0.1</f>
        <v>1.3</v>
      </c>
      <c r="N48" s="57">
        <v>-0.65383041908131156</v>
      </c>
      <c r="O48" s="72"/>
      <c r="P48" s="52"/>
      <c r="Q48" s="73"/>
    </row>
    <row r="49" spans="1:17" ht="10.5" customHeight="1">
      <c r="A49" s="37"/>
      <c r="B49" s="79"/>
      <c r="C49" s="60"/>
      <c r="D49" s="61"/>
      <c r="E49" s="62"/>
      <c r="F49" s="62"/>
      <c r="G49" s="90"/>
      <c r="H49" s="91"/>
      <c r="I49" s="63">
        <v>0</v>
      </c>
      <c r="J49" s="61"/>
      <c r="K49" s="64"/>
      <c r="L49" s="64"/>
      <c r="M49" s="65"/>
      <c r="N49" s="77"/>
      <c r="O49" s="64"/>
      <c r="P49" s="52"/>
    </row>
    <row r="50" spans="1:17" ht="10.5" customHeight="1">
      <c r="A50" s="11"/>
      <c r="B50" s="68"/>
      <c r="C50" s="69"/>
      <c r="D50" s="70"/>
      <c r="E50" s="47"/>
      <c r="F50" s="46"/>
      <c r="G50" s="85"/>
      <c r="H50" s="86"/>
      <c r="I50" s="47">
        <v>3196247</v>
      </c>
      <c r="J50" s="70"/>
      <c r="K50" s="71"/>
      <c r="L50" s="71"/>
      <c r="M50" s="49"/>
      <c r="N50" s="50"/>
      <c r="O50" s="71"/>
      <c r="P50" s="52"/>
    </row>
    <row r="51" spans="1:17" ht="10.5" customHeight="1">
      <c r="A51" s="21">
        <v>15</v>
      </c>
      <c r="B51" s="28" t="s">
        <v>50</v>
      </c>
      <c r="C51" s="53">
        <v>7018759</v>
      </c>
      <c r="D51" s="54">
        <v>3645467</v>
      </c>
      <c r="E51" s="55">
        <v>292334</v>
      </c>
      <c r="F51" s="55">
        <f>SUM(C51:E51)</f>
        <v>10956560</v>
      </c>
      <c r="G51" s="87">
        <v>10819964</v>
      </c>
      <c r="H51" s="88">
        <v>7623717</v>
      </c>
      <c r="I51" s="55"/>
      <c r="J51" s="54">
        <f>H51-F51</f>
        <v>-3332843</v>
      </c>
      <c r="K51" s="56">
        <f>H51/F51*100</f>
        <v>69.581301065297865</v>
      </c>
      <c r="L51" s="56">
        <f>H51/G51*100</f>
        <v>70.459726113691318</v>
      </c>
      <c r="M51" s="56">
        <f>ROUND(H51/$H$75*100,1)</f>
        <v>14.1</v>
      </c>
      <c r="N51" s="57">
        <v>32.228560625507328</v>
      </c>
      <c r="O51" s="72"/>
      <c r="P51" s="52"/>
      <c r="Q51" s="73"/>
    </row>
    <row r="52" spans="1:17" ht="10.5" customHeight="1">
      <c r="A52" s="37"/>
      <c r="B52" s="59"/>
      <c r="C52" s="60"/>
      <c r="D52" s="61"/>
      <c r="E52" s="62"/>
      <c r="F52" s="62"/>
      <c r="G52" s="90"/>
      <c r="H52" s="91"/>
      <c r="I52" s="63">
        <v>0</v>
      </c>
      <c r="J52" s="61"/>
      <c r="K52" s="64"/>
      <c r="L52" s="64"/>
      <c r="M52" s="65"/>
      <c r="N52" s="77"/>
      <c r="O52" s="64"/>
      <c r="P52" s="52"/>
    </row>
    <row r="53" spans="1:17" ht="10.5" customHeight="1">
      <c r="A53" s="11"/>
      <c r="B53" s="68"/>
      <c r="C53" s="69"/>
      <c r="D53" s="70"/>
      <c r="E53" s="47"/>
      <c r="F53" s="46"/>
      <c r="G53" s="85"/>
      <c r="H53" s="86"/>
      <c r="I53" s="47">
        <v>239148</v>
      </c>
      <c r="J53" s="70"/>
      <c r="K53" s="71"/>
      <c r="L53" s="71"/>
      <c r="M53" s="49"/>
      <c r="N53" s="50"/>
      <c r="O53" s="71"/>
      <c r="P53" s="52"/>
    </row>
    <row r="54" spans="1:17" ht="10.5" customHeight="1">
      <c r="A54" s="21">
        <v>16</v>
      </c>
      <c r="B54" s="28" t="s">
        <v>51</v>
      </c>
      <c r="C54" s="53">
        <v>3309068</v>
      </c>
      <c r="D54" s="54">
        <v>904263</v>
      </c>
      <c r="E54" s="55">
        <v>1437</v>
      </c>
      <c r="F54" s="55">
        <f>SUM(C54:E54)</f>
        <v>4214768</v>
      </c>
      <c r="G54" s="87">
        <v>3935553</v>
      </c>
      <c r="H54" s="88">
        <f>3696406-1</f>
        <v>3696405</v>
      </c>
      <c r="I54" s="55"/>
      <c r="J54" s="54">
        <f>H54-F54</f>
        <v>-518363</v>
      </c>
      <c r="K54" s="56">
        <f>H54/F54*100</f>
        <v>87.701268492121045</v>
      </c>
      <c r="L54" s="56">
        <f>H54/G54*100</f>
        <v>93.923395263638938</v>
      </c>
      <c r="M54" s="56">
        <f>ROUND(H54/$H$75*100,1)</f>
        <v>6.8</v>
      </c>
      <c r="N54" s="57">
        <v>26.672026335025194</v>
      </c>
      <c r="O54" s="72"/>
      <c r="P54" s="52"/>
      <c r="Q54" s="73"/>
    </row>
    <row r="55" spans="1:17" ht="10.5" customHeight="1">
      <c r="A55" s="37"/>
      <c r="B55" s="59"/>
      <c r="C55" s="60"/>
      <c r="D55" s="61"/>
      <c r="E55" s="62"/>
      <c r="F55" s="62"/>
      <c r="G55" s="90"/>
      <c r="H55" s="91"/>
      <c r="I55" s="63">
        <v>0</v>
      </c>
      <c r="J55" s="61"/>
      <c r="K55" s="64"/>
      <c r="L55" s="64"/>
      <c r="M55" s="65"/>
      <c r="N55" s="77"/>
      <c r="O55" s="64"/>
      <c r="P55" s="52"/>
    </row>
    <row r="56" spans="1:17" ht="10.5" customHeight="1">
      <c r="A56" s="11"/>
      <c r="B56" s="68"/>
      <c r="C56" s="69"/>
      <c r="D56" s="70"/>
      <c r="E56" s="47"/>
      <c r="F56" s="46"/>
      <c r="G56" s="85"/>
      <c r="H56" s="86"/>
      <c r="I56" s="47">
        <v>157</v>
      </c>
      <c r="J56" s="70"/>
      <c r="K56" s="71"/>
      <c r="L56" s="71"/>
      <c r="M56" s="49"/>
      <c r="N56" s="50"/>
      <c r="O56" s="71"/>
      <c r="P56" s="52"/>
    </row>
    <row r="57" spans="1:17" ht="10.5" customHeight="1">
      <c r="A57" s="21">
        <v>17</v>
      </c>
      <c r="B57" s="28" t="s">
        <v>52</v>
      </c>
      <c r="C57" s="53">
        <v>129311</v>
      </c>
      <c r="D57" s="54">
        <v>2500</v>
      </c>
      <c r="E57" s="55">
        <v>0</v>
      </c>
      <c r="F57" s="55">
        <f>SUM(C57:E57)</f>
        <v>131811</v>
      </c>
      <c r="G57" s="55">
        <v>108971</v>
      </c>
      <c r="H57" s="53">
        <v>108814</v>
      </c>
      <c r="I57" s="55"/>
      <c r="J57" s="54">
        <f>H57-F57</f>
        <v>-22997</v>
      </c>
      <c r="K57" s="56">
        <f>H57/F57*100</f>
        <v>82.553049442004081</v>
      </c>
      <c r="L57" s="56">
        <f>H57/G57*100</f>
        <v>99.855924970863811</v>
      </c>
      <c r="M57" s="56">
        <f>ROUND(H57/$H$75*100,1)</f>
        <v>0.2</v>
      </c>
      <c r="N57" s="57">
        <v>-2.9970760233918128</v>
      </c>
      <c r="O57" s="72"/>
      <c r="P57" s="52"/>
      <c r="Q57" s="73"/>
    </row>
    <row r="58" spans="1:17" ht="10.5" customHeight="1">
      <c r="A58" s="37"/>
      <c r="B58" s="59"/>
      <c r="C58" s="60"/>
      <c r="D58" s="61"/>
      <c r="E58" s="62"/>
      <c r="F58" s="62"/>
      <c r="G58" s="62"/>
      <c r="H58" s="60"/>
      <c r="I58" s="63">
        <v>0</v>
      </c>
      <c r="J58" s="61"/>
      <c r="K58" s="64"/>
      <c r="L58" s="64"/>
      <c r="M58" s="65"/>
      <c r="N58" s="77"/>
      <c r="O58" s="64"/>
      <c r="P58" s="52"/>
    </row>
    <row r="59" spans="1:17" ht="10.5" customHeight="1">
      <c r="A59" s="11"/>
      <c r="B59" s="68"/>
      <c r="C59" s="69"/>
      <c r="D59" s="70"/>
      <c r="E59" s="47"/>
      <c r="F59" s="46"/>
      <c r="G59" s="47"/>
      <c r="H59" s="69"/>
      <c r="I59" s="47">
        <v>0</v>
      </c>
      <c r="J59" s="70"/>
      <c r="K59" s="71"/>
      <c r="L59" s="71"/>
      <c r="M59" s="49"/>
      <c r="N59" s="50"/>
      <c r="O59" s="71"/>
      <c r="P59" s="52"/>
    </row>
    <row r="60" spans="1:17" ht="10.5" customHeight="1">
      <c r="A60" s="21">
        <v>18</v>
      </c>
      <c r="B60" s="28" t="s">
        <v>53</v>
      </c>
      <c r="C60" s="53">
        <v>100004</v>
      </c>
      <c r="D60" s="54">
        <v>70462</v>
      </c>
      <c r="E60" s="55">
        <v>0</v>
      </c>
      <c r="F60" s="55">
        <f>SUM(C60:E60)</f>
        <v>170466</v>
      </c>
      <c r="G60" s="55">
        <v>162139</v>
      </c>
      <c r="H60" s="53">
        <v>162139</v>
      </c>
      <c r="I60" s="55"/>
      <c r="J60" s="54">
        <f>H60-F60</f>
        <v>-8327</v>
      </c>
      <c r="K60" s="56">
        <f>H60/F60*100</f>
        <v>95.115154928255492</v>
      </c>
      <c r="L60" s="56">
        <f>H60/G60*100</f>
        <v>100</v>
      </c>
      <c r="M60" s="56">
        <f>ROUND(H60/$H$75*100,1)</f>
        <v>0.3</v>
      </c>
      <c r="N60" s="57">
        <v>321.31535183452866</v>
      </c>
      <c r="O60" s="72"/>
      <c r="P60" s="52"/>
      <c r="Q60" s="73"/>
    </row>
    <row r="61" spans="1:17" ht="10.5" customHeight="1">
      <c r="A61" s="37"/>
      <c r="B61" s="59"/>
      <c r="C61" s="60"/>
      <c r="D61" s="61"/>
      <c r="E61" s="62"/>
      <c r="F61" s="62"/>
      <c r="G61" s="62"/>
      <c r="H61" s="60"/>
      <c r="I61" s="63">
        <v>0</v>
      </c>
      <c r="J61" s="61"/>
      <c r="K61" s="64"/>
      <c r="L61" s="64"/>
      <c r="M61" s="65"/>
      <c r="N61" s="77"/>
      <c r="O61" s="64"/>
      <c r="P61" s="52"/>
    </row>
    <row r="62" spans="1:17" ht="10.5" customHeight="1">
      <c r="A62" s="11"/>
      <c r="B62" s="68"/>
      <c r="C62" s="69"/>
      <c r="D62" s="70"/>
      <c r="E62" s="47"/>
      <c r="F62" s="46"/>
      <c r="G62" s="47"/>
      <c r="H62" s="69"/>
      <c r="I62" s="47">
        <v>0</v>
      </c>
      <c r="J62" s="70"/>
      <c r="K62" s="71"/>
      <c r="L62" s="71"/>
      <c r="M62" s="49"/>
      <c r="N62" s="50"/>
      <c r="O62" s="71"/>
      <c r="P62" s="52"/>
    </row>
    <row r="63" spans="1:17" ht="10.5" customHeight="1">
      <c r="A63" s="21">
        <v>19</v>
      </c>
      <c r="B63" s="28" t="s">
        <v>54</v>
      </c>
      <c r="C63" s="53">
        <v>2525543</v>
      </c>
      <c r="D63" s="54">
        <v>935735</v>
      </c>
      <c r="E63" s="55">
        <v>0</v>
      </c>
      <c r="F63" s="55">
        <f>SUM(C63:E63)</f>
        <v>3461278</v>
      </c>
      <c r="G63" s="55">
        <v>3458323</v>
      </c>
      <c r="H63" s="53">
        <v>3458323</v>
      </c>
      <c r="I63" s="55"/>
      <c r="J63" s="54">
        <f>H63-F63</f>
        <v>-2955</v>
      </c>
      <c r="K63" s="56">
        <f>H63/F63*100</f>
        <v>99.914626909482564</v>
      </c>
      <c r="L63" s="56">
        <f>H63/G63*100</f>
        <v>100</v>
      </c>
      <c r="M63" s="56">
        <f>ROUND(H63/$H$75*100,1)</f>
        <v>6.4</v>
      </c>
      <c r="N63" s="57">
        <v>134.5414458014356</v>
      </c>
      <c r="O63" s="72"/>
      <c r="P63" s="52"/>
      <c r="Q63" s="73"/>
    </row>
    <row r="64" spans="1:17" ht="10.5" customHeight="1">
      <c r="A64" s="37"/>
      <c r="B64" s="59"/>
      <c r="C64" s="60"/>
      <c r="D64" s="61"/>
      <c r="E64" s="62"/>
      <c r="F64" s="62"/>
      <c r="G64" s="62"/>
      <c r="H64" s="60"/>
      <c r="I64" s="63">
        <v>0</v>
      </c>
      <c r="J64" s="61"/>
      <c r="K64" s="64"/>
      <c r="L64" s="64"/>
      <c r="M64" s="65"/>
      <c r="N64" s="77"/>
      <c r="O64" s="64"/>
      <c r="P64" s="52"/>
    </row>
    <row r="65" spans="1:17" ht="10.5" customHeight="1">
      <c r="A65" s="11"/>
      <c r="B65" s="18"/>
      <c r="C65" s="69"/>
      <c r="D65" s="70"/>
      <c r="E65" s="47"/>
      <c r="F65" s="46"/>
      <c r="G65" s="47"/>
      <c r="H65" s="69"/>
      <c r="I65" s="47">
        <v>0</v>
      </c>
      <c r="J65" s="70"/>
      <c r="K65" s="71"/>
      <c r="L65" s="71"/>
      <c r="M65" s="49"/>
      <c r="N65" s="50"/>
      <c r="O65" s="71"/>
      <c r="P65" s="52"/>
    </row>
    <row r="66" spans="1:17" ht="10.5" customHeight="1">
      <c r="A66" s="21">
        <v>20</v>
      </c>
      <c r="B66" s="28" t="s">
        <v>55</v>
      </c>
      <c r="C66" s="53">
        <v>500000</v>
      </c>
      <c r="D66" s="54">
        <v>1531833</v>
      </c>
      <c r="E66" s="55">
        <v>389401</v>
      </c>
      <c r="F66" s="55">
        <f>SUM(C66:E66)</f>
        <v>2421234</v>
      </c>
      <c r="G66" s="55">
        <v>2421234</v>
      </c>
      <c r="H66" s="53">
        <v>2421234</v>
      </c>
      <c r="I66" s="55"/>
      <c r="J66" s="54">
        <f>H66-F66</f>
        <v>0</v>
      </c>
      <c r="K66" s="56">
        <f>H66/F66*100</f>
        <v>100</v>
      </c>
      <c r="L66" s="56">
        <f>H66/G66*100</f>
        <v>100</v>
      </c>
      <c r="M66" s="56">
        <f>ROUND(H66/$H$75*100,1)</f>
        <v>4.5</v>
      </c>
      <c r="N66" s="57">
        <v>-15.184857073498303</v>
      </c>
      <c r="O66" s="72"/>
      <c r="P66" s="52"/>
      <c r="Q66" s="73"/>
    </row>
    <row r="67" spans="1:17" ht="10.5" customHeight="1">
      <c r="A67" s="37"/>
      <c r="B67" s="59"/>
      <c r="C67" s="60"/>
      <c r="D67" s="61"/>
      <c r="E67" s="62"/>
      <c r="F67" s="62"/>
      <c r="G67" s="62"/>
      <c r="H67" s="60"/>
      <c r="I67" s="63">
        <v>0</v>
      </c>
      <c r="J67" s="61"/>
      <c r="K67" s="64"/>
      <c r="L67" s="64"/>
      <c r="M67" s="65"/>
      <c r="N67" s="77"/>
      <c r="O67" s="64"/>
      <c r="P67" s="52"/>
    </row>
    <row r="68" spans="1:17" ht="10.5" customHeight="1">
      <c r="A68" s="11"/>
      <c r="B68" s="68"/>
      <c r="C68" s="69"/>
      <c r="D68" s="70"/>
      <c r="E68" s="47"/>
      <c r="F68" s="46"/>
      <c r="G68" s="47"/>
      <c r="H68" s="69"/>
      <c r="I68" s="47">
        <v>301229</v>
      </c>
      <c r="J68" s="70"/>
      <c r="K68" s="71"/>
      <c r="L68" s="71"/>
      <c r="M68" s="49"/>
      <c r="N68" s="50"/>
      <c r="O68" s="71"/>
      <c r="P68" s="52"/>
    </row>
    <row r="69" spans="1:17" ht="10.5" customHeight="1">
      <c r="A69" s="21">
        <v>21</v>
      </c>
      <c r="B69" s="28" t="s">
        <v>56</v>
      </c>
      <c r="C69" s="53">
        <v>2210238</v>
      </c>
      <c r="D69" s="54">
        <v>36908</v>
      </c>
      <c r="E69" s="55">
        <v>0</v>
      </c>
      <c r="F69" s="55">
        <f>SUM(C69:E69)</f>
        <v>2247146</v>
      </c>
      <c r="G69" s="55">
        <v>2366515</v>
      </c>
      <c r="H69" s="53">
        <v>2045891</v>
      </c>
      <c r="I69" s="55"/>
      <c r="J69" s="54">
        <f>H69-F69</f>
        <v>-201255</v>
      </c>
      <c r="K69" s="56">
        <f>H69/F69*100</f>
        <v>91.043973110781408</v>
      </c>
      <c r="L69" s="56">
        <f>H69/G69*100</f>
        <v>86.45163880220494</v>
      </c>
      <c r="M69" s="56">
        <f>ROUND(H69/$H$75*100,1)</f>
        <v>3.8</v>
      </c>
      <c r="N69" s="57">
        <v>-31.263871427697904</v>
      </c>
      <c r="O69" s="89"/>
      <c r="P69" s="52"/>
      <c r="Q69" s="73"/>
    </row>
    <row r="70" spans="1:17" ht="10.5" customHeight="1">
      <c r="A70" s="37"/>
      <c r="B70" s="79"/>
      <c r="C70" s="60"/>
      <c r="D70" s="61"/>
      <c r="E70" s="62"/>
      <c r="F70" s="62"/>
      <c r="G70" s="62"/>
      <c r="H70" s="60"/>
      <c r="I70" s="63">
        <v>19395</v>
      </c>
      <c r="J70" s="61"/>
      <c r="K70" s="64"/>
      <c r="L70" s="64"/>
      <c r="M70" s="74"/>
      <c r="N70" s="77"/>
      <c r="O70" s="64"/>
      <c r="P70" s="52"/>
    </row>
    <row r="71" spans="1:17" ht="10.5" customHeight="1">
      <c r="A71" s="11"/>
      <c r="B71" s="18"/>
      <c r="C71" s="69"/>
      <c r="D71" s="70"/>
      <c r="E71" s="47"/>
      <c r="F71" s="46"/>
      <c r="G71" s="47"/>
      <c r="H71" s="69"/>
      <c r="I71" s="47">
        <v>0</v>
      </c>
      <c r="J71" s="70"/>
      <c r="K71" s="71"/>
      <c r="L71" s="71"/>
      <c r="M71" s="56"/>
      <c r="N71" s="50"/>
      <c r="O71" s="71"/>
      <c r="P71" s="52"/>
    </row>
    <row r="72" spans="1:17" ht="10.5" customHeight="1">
      <c r="A72" s="21">
        <v>22</v>
      </c>
      <c r="B72" s="28" t="s">
        <v>57</v>
      </c>
      <c r="C72" s="53">
        <v>4262200</v>
      </c>
      <c r="D72" s="54">
        <v>3220800</v>
      </c>
      <c r="E72" s="55">
        <v>402500</v>
      </c>
      <c r="F72" s="55">
        <f>SUM(C72:E72)</f>
        <v>7885500</v>
      </c>
      <c r="G72" s="55">
        <v>4908900</v>
      </c>
      <c r="H72" s="53">
        <v>4908900</v>
      </c>
      <c r="I72" s="55"/>
      <c r="J72" s="54">
        <f>H72-F72</f>
        <v>-2976600</v>
      </c>
      <c r="K72" s="56">
        <f>H72/F72*100</f>
        <v>62.252235115084652</v>
      </c>
      <c r="L72" s="56">
        <f>H72/G72*100</f>
        <v>100</v>
      </c>
      <c r="M72" s="56">
        <f>ROUND(H72/$H$75*100,1)</f>
        <v>9.1</v>
      </c>
      <c r="N72" s="57">
        <v>68.888047891006678</v>
      </c>
      <c r="O72" s="72"/>
      <c r="P72" s="52"/>
    </row>
    <row r="73" spans="1:17" ht="10.5" customHeight="1">
      <c r="A73" s="37"/>
      <c r="B73" s="38"/>
      <c r="C73" s="60"/>
      <c r="D73" s="61"/>
      <c r="E73" s="62"/>
      <c r="F73" s="62"/>
      <c r="G73" s="62"/>
      <c r="H73" s="60"/>
      <c r="I73" s="63">
        <v>0</v>
      </c>
      <c r="J73" s="61"/>
      <c r="K73" s="64"/>
      <c r="L73" s="64"/>
      <c r="M73" s="65"/>
      <c r="N73" s="77"/>
      <c r="O73" s="64"/>
      <c r="P73" s="92"/>
    </row>
    <row r="74" spans="1:17" ht="10.5" customHeight="1">
      <c r="A74" s="11"/>
      <c r="B74" s="12"/>
      <c r="C74" s="69"/>
      <c r="D74" s="70"/>
      <c r="E74" s="47"/>
      <c r="F74" s="47"/>
      <c r="G74" s="47"/>
      <c r="H74" s="69"/>
      <c r="I74" s="47">
        <f>SUM(I8,I11,I14,I17,I20,I23,I26,I29,I32,I35,I38,I41,I44,I47,I50,I53,I56,I59,I62,I65,I68)</f>
        <v>4154604</v>
      </c>
      <c r="J74" s="70"/>
      <c r="K74" s="71"/>
      <c r="L74" s="71"/>
      <c r="M74" s="49"/>
      <c r="N74" s="50"/>
      <c r="O74" s="51" t="s">
        <v>58</v>
      </c>
      <c r="P74" s="92"/>
    </row>
    <row r="75" spans="1:17" ht="10.5" customHeight="1">
      <c r="A75" s="30" t="s">
        <v>59</v>
      </c>
      <c r="B75" s="31"/>
      <c r="C75" s="53">
        <f>SUM(C9:C72)</f>
        <v>48330000</v>
      </c>
      <c r="D75" s="93">
        <f>SUM(D9:D72)</f>
        <v>11408722</v>
      </c>
      <c r="E75" s="53">
        <f>SUM(E9:E72)</f>
        <v>1085672</v>
      </c>
      <c r="F75" s="55">
        <f>SUM(C75:E75)</f>
        <v>60824394</v>
      </c>
      <c r="G75" s="53">
        <f>SUM(G8:G72)</f>
        <v>58303592</v>
      </c>
      <c r="H75" s="53">
        <f>SUM(H9:H72)</f>
        <v>54074426</v>
      </c>
      <c r="I75" s="55"/>
      <c r="J75" s="54">
        <f>H75-F75</f>
        <v>-6749968</v>
      </c>
      <c r="K75" s="56">
        <f>H75/F75*100</f>
        <v>88.902531441579185</v>
      </c>
      <c r="L75" s="56">
        <f>H75/G75*100</f>
        <v>92.746302834995149</v>
      </c>
      <c r="M75" s="56">
        <f>SUM(M8:M73)</f>
        <v>99.999999999999986</v>
      </c>
      <c r="N75" s="57">
        <v>12.61046745970684</v>
      </c>
      <c r="O75" s="58">
        <v>1146</v>
      </c>
      <c r="P75" s="92"/>
    </row>
    <row r="76" spans="1:17" ht="10.5" customHeight="1">
      <c r="A76" s="37"/>
      <c r="B76" s="38"/>
      <c r="C76" s="60"/>
      <c r="D76" s="61"/>
      <c r="E76" s="62"/>
      <c r="F76" s="62"/>
      <c r="G76" s="62"/>
      <c r="H76" s="60"/>
      <c r="I76" s="63">
        <f>SUM(I10,I13,I16,I19,I22,I25,I28,I31,I34,I37,I40,I43,I46,I49,I52,I55,I58,I61,I64,I67,I70)</f>
        <v>75708</v>
      </c>
      <c r="J76" s="61"/>
      <c r="K76" s="64"/>
      <c r="L76" s="64"/>
      <c r="M76" s="65"/>
      <c r="N76" s="77"/>
      <c r="O76" s="67"/>
      <c r="P76" s="20"/>
    </row>
    <row r="77" spans="1:17" ht="10.5" customHeight="1">
      <c r="A77" s="11"/>
      <c r="B77" s="12"/>
      <c r="C77" s="69"/>
      <c r="D77" s="70"/>
      <c r="E77" s="47"/>
      <c r="F77" s="47"/>
      <c r="G77" s="47"/>
      <c r="H77" s="69"/>
      <c r="I77" s="47">
        <v>1046384</v>
      </c>
      <c r="J77" s="70"/>
      <c r="K77" s="71"/>
      <c r="L77" s="71"/>
      <c r="M77" s="49"/>
      <c r="N77" s="50"/>
      <c r="O77" s="51" t="s">
        <v>58</v>
      </c>
      <c r="P77" s="20"/>
    </row>
    <row r="78" spans="1:17" ht="10.5" customHeight="1">
      <c r="A78" s="30" t="s">
        <v>60</v>
      </c>
      <c r="B78" s="31"/>
      <c r="C78" s="94">
        <v>45970000</v>
      </c>
      <c r="D78" s="95">
        <v>2746994</v>
      </c>
      <c r="E78" s="94">
        <v>333726</v>
      </c>
      <c r="F78" s="94">
        <v>49050720</v>
      </c>
      <c r="G78" s="94">
        <v>49136812</v>
      </c>
      <c r="H78" s="94">
        <v>48019005</v>
      </c>
      <c r="I78" s="55"/>
      <c r="J78" s="54">
        <v>-1031715</v>
      </c>
      <c r="K78" s="56">
        <v>97.896636379649465</v>
      </c>
      <c r="L78" s="56">
        <v>97.725112894992051</v>
      </c>
      <c r="M78" s="56">
        <v>99.999999999999986</v>
      </c>
      <c r="N78" s="57">
        <v>-0.22970498318071092</v>
      </c>
      <c r="O78" s="58">
        <v>3054</v>
      </c>
      <c r="P78" s="20"/>
    </row>
    <row r="79" spans="1:17" ht="10.5" customHeight="1">
      <c r="A79" s="37"/>
      <c r="B79" s="38"/>
      <c r="C79" s="60"/>
      <c r="D79" s="61"/>
      <c r="E79" s="62"/>
      <c r="F79" s="62"/>
      <c r="G79" s="62"/>
      <c r="H79" s="60"/>
      <c r="I79" s="63">
        <v>74477</v>
      </c>
      <c r="J79" s="61"/>
      <c r="K79" s="64"/>
      <c r="L79" s="64"/>
      <c r="M79" s="65"/>
      <c r="N79" s="77"/>
      <c r="O79" s="67"/>
    </row>
    <row r="80" spans="1:17" ht="10.5" customHeight="1">
      <c r="A80" s="96"/>
      <c r="B80" s="97" t="s">
        <v>61</v>
      </c>
      <c r="C80" s="69"/>
      <c r="D80" s="70"/>
      <c r="E80" s="47"/>
      <c r="F80" s="47"/>
      <c r="G80" s="47"/>
      <c r="H80" s="69"/>
      <c r="I80" s="47">
        <f>I74-I77</f>
        <v>3108220</v>
      </c>
      <c r="J80" s="98"/>
      <c r="K80" s="99"/>
      <c r="L80" s="99"/>
      <c r="M80" s="99"/>
      <c r="N80" s="100"/>
      <c r="O80" s="71"/>
    </row>
    <row r="81" spans="1:16" ht="10.5" customHeight="1">
      <c r="A81" s="101"/>
      <c r="B81" s="102"/>
      <c r="C81" s="53">
        <f t="shared" ref="C81:H81" si="0">C75-C78</f>
        <v>2360000</v>
      </c>
      <c r="D81" s="93">
        <f t="shared" si="0"/>
        <v>8661728</v>
      </c>
      <c r="E81" s="53">
        <f t="shared" si="0"/>
        <v>751946</v>
      </c>
      <c r="F81" s="53">
        <f t="shared" si="0"/>
        <v>11773674</v>
      </c>
      <c r="G81" s="53">
        <f>G75-G78</f>
        <v>9166780</v>
      </c>
      <c r="H81" s="53">
        <f t="shared" si="0"/>
        <v>6055421</v>
      </c>
      <c r="I81" s="55"/>
      <c r="J81" s="103"/>
      <c r="K81" s="104"/>
      <c r="L81" s="104"/>
      <c r="M81" s="104"/>
      <c r="N81" s="105"/>
      <c r="O81" s="72"/>
      <c r="P81" s="5"/>
    </row>
    <row r="82" spans="1:16" ht="10.5" customHeight="1">
      <c r="A82" s="101"/>
      <c r="B82" s="106" t="s">
        <v>62</v>
      </c>
      <c r="C82" s="60"/>
      <c r="D82" s="61"/>
      <c r="E82" s="62"/>
      <c r="F82" s="62"/>
      <c r="G82" s="62"/>
      <c r="H82" s="60"/>
      <c r="I82" s="107">
        <f>I76-I79</f>
        <v>1231</v>
      </c>
      <c r="J82" s="103"/>
      <c r="K82" s="104"/>
      <c r="L82" s="104"/>
      <c r="M82" s="104"/>
      <c r="N82" s="105"/>
      <c r="O82" s="72"/>
      <c r="P82" s="5"/>
    </row>
    <row r="83" spans="1:16" ht="10.5" customHeight="1">
      <c r="A83" s="101"/>
      <c r="B83" s="97" t="s">
        <v>31</v>
      </c>
      <c r="C83" s="69"/>
      <c r="D83" s="197"/>
      <c r="E83" s="200"/>
      <c r="F83" s="47"/>
      <c r="G83" s="47"/>
      <c r="H83" s="69"/>
      <c r="I83" s="108">
        <f>(I74-I77)/I77*100</f>
        <v>297.04391504457254</v>
      </c>
      <c r="J83" s="103"/>
      <c r="K83" s="104"/>
      <c r="L83" s="104"/>
      <c r="M83" s="104"/>
      <c r="N83" s="105"/>
      <c r="O83" s="72"/>
      <c r="P83" s="5"/>
    </row>
    <row r="84" spans="1:16" ht="10.5" customHeight="1">
      <c r="A84" s="101"/>
      <c r="B84" s="102"/>
      <c r="C84" s="109">
        <f>(C75-C78)/C78*100</f>
        <v>5.1337829018925385</v>
      </c>
      <c r="D84" s="198"/>
      <c r="E84" s="201"/>
      <c r="F84" s="109">
        <f>(F75-F78)/F78*100</f>
        <v>24.003060505533863</v>
      </c>
      <c r="G84" s="109">
        <f>(G75-G78)/G78*100</f>
        <v>18.655626254304003</v>
      </c>
      <c r="H84" s="109">
        <f>(H75-H78)/H78*100</f>
        <v>12.61046745970684</v>
      </c>
      <c r="I84" s="94"/>
      <c r="J84" s="103"/>
      <c r="K84" s="104"/>
      <c r="L84" s="104"/>
      <c r="M84" s="104"/>
      <c r="N84" s="105"/>
      <c r="O84" s="72"/>
      <c r="P84" s="5"/>
    </row>
    <row r="85" spans="1:16" ht="10.5" customHeight="1">
      <c r="A85" s="110"/>
      <c r="B85" s="111" t="s">
        <v>63</v>
      </c>
      <c r="C85" s="112"/>
      <c r="D85" s="199"/>
      <c r="E85" s="202"/>
      <c r="F85" s="62"/>
      <c r="G85" s="62"/>
      <c r="H85" s="60"/>
      <c r="I85" s="113">
        <f>(I76-I79)/I79*100</f>
        <v>1.6528592719900104</v>
      </c>
      <c r="J85" s="114"/>
      <c r="K85" s="115"/>
      <c r="L85" s="115"/>
      <c r="M85" s="115"/>
      <c r="N85" s="116"/>
      <c r="O85" s="64"/>
      <c r="P85" s="5"/>
    </row>
    <row r="86" spans="1:16" ht="16.2">
      <c r="A86" s="117"/>
      <c r="B86" s="8"/>
      <c r="K86" s="118"/>
      <c r="L86" s="119"/>
      <c r="M86" s="120"/>
      <c r="N86" s="121"/>
      <c r="P86" s="5"/>
    </row>
    <row r="87" spans="1:16" ht="16.2">
      <c r="A87" s="117"/>
      <c r="B87" s="117" t="s">
        <v>64</v>
      </c>
      <c r="K87" s="122"/>
      <c r="L87" s="119"/>
      <c r="M87" s="120"/>
      <c r="N87" s="123" t="s">
        <v>2</v>
      </c>
      <c r="P87" s="5"/>
    </row>
    <row r="88" spans="1:16" ht="13.2">
      <c r="A88" s="124"/>
      <c r="B88" s="125"/>
      <c r="C88" s="13"/>
      <c r="D88" s="14"/>
      <c r="E88" s="126"/>
      <c r="F88" s="16"/>
      <c r="G88" s="16"/>
      <c r="H88" s="17"/>
      <c r="I88" s="15"/>
      <c r="J88" s="14"/>
      <c r="K88" s="127" t="s">
        <v>6</v>
      </c>
      <c r="L88" s="128"/>
      <c r="M88" s="129" t="s">
        <v>8</v>
      </c>
      <c r="N88" s="130"/>
      <c r="P88" s="5"/>
    </row>
    <row r="89" spans="1:16">
      <c r="A89" s="131"/>
      <c r="B89" s="132"/>
      <c r="C89" s="133"/>
      <c r="D89" s="134"/>
      <c r="E89" s="133" t="s">
        <v>3</v>
      </c>
      <c r="F89" s="135" t="s">
        <v>65</v>
      </c>
      <c r="G89" s="135" t="s">
        <v>10</v>
      </c>
      <c r="H89" s="136"/>
      <c r="I89" s="135"/>
      <c r="J89" s="134" t="s">
        <v>66</v>
      </c>
      <c r="K89" s="137" t="s">
        <v>67</v>
      </c>
      <c r="L89" s="138"/>
      <c r="M89" s="139" t="s">
        <v>14</v>
      </c>
      <c r="N89" s="140"/>
      <c r="P89" s="5"/>
    </row>
    <row r="90" spans="1:16">
      <c r="A90" s="141" t="s">
        <v>15</v>
      </c>
      <c r="B90" s="142"/>
      <c r="C90" s="133" t="s">
        <v>16</v>
      </c>
      <c r="D90" s="134" t="s">
        <v>17</v>
      </c>
      <c r="E90" s="133" t="s">
        <v>9</v>
      </c>
      <c r="F90" s="135" t="s">
        <v>68</v>
      </c>
      <c r="G90" s="135"/>
      <c r="H90" s="133" t="s">
        <v>69</v>
      </c>
      <c r="I90" s="143" t="s">
        <v>70</v>
      </c>
      <c r="J90" s="144"/>
      <c r="K90" s="145" t="s">
        <v>25</v>
      </c>
      <c r="L90" s="146" t="s">
        <v>26</v>
      </c>
      <c r="M90" s="139" t="s">
        <v>27</v>
      </c>
      <c r="N90" s="147" t="s">
        <v>28</v>
      </c>
      <c r="P90" s="5"/>
    </row>
    <row r="91" spans="1:16">
      <c r="A91" s="131"/>
      <c r="B91" s="132"/>
      <c r="C91" s="133"/>
      <c r="D91" s="134"/>
      <c r="E91" s="133" t="s">
        <v>71</v>
      </c>
      <c r="F91" s="135" t="s">
        <v>72</v>
      </c>
      <c r="G91" s="148" t="s">
        <v>73</v>
      </c>
      <c r="H91" s="136"/>
      <c r="I91" s="149"/>
      <c r="J91" s="150" t="s">
        <v>74</v>
      </c>
      <c r="K91" s="132" t="s">
        <v>30</v>
      </c>
      <c r="L91" s="138"/>
      <c r="M91" s="139" t="s">
        <v>31</v>
      </c>
      <c r="N91" s="140"/>
      <c r="P91" s="5"/>
    </row>
    <row r="92" spans="1:16">
      <c r="A92" s="151"/>
      <c r="B92" s="152"/>
      <c r="C92" s="153" t="s">
        <v>32</v>
      </c>
      <c r="D92" s="154" t="s">
        <v>33</v>
      </c>
      <c r="E92" s="153" t="s">
        <v>34</v>
      </c>
      <c r="F92" s="155" t="s">
        <v>35</v>
      </c>
      <c r="G92" s="155" t="s">
        <v>36</v>
      </c>
      <c r="H92" s="153" t="s">
        <v>37</v>
      </c>
      <c r="I92" s="155" t="s">
        <v>38</v>
      </c>
      <c r="J92" s="154" t="s">
        <v>39</v>
      </c>
      <c r="K92" s="156" t="s">
        <v>40</v>
      </c>
      <c r="L92" s="157" t="s">
        <v>40</v>
      </c>
      <c r="M92" s="158" t="s">
        <v>40</v>
      </c>
      <c r="N92" s="159"/>
      <c r="P92" s="5"/>
    </row>
    <row r="93" spans="1:16" ht="33" customHeight="1">
      <c r="A93" s="160">
        <v>1</v>
      </c>
      <c r="B93" s="161" t="s">
        <v>75</v>
      </c>
      <c r="C93" s="162">
        <v>320966</v>
      </c>
      <c r="D93" s="163">
        <v>-3641</v>
      </c>
      <c r="E93" s="162">
        <v>0</v>
      </c>
      <c r="F93" s="162">
        <v>0</v>
      </c>
      <c r="G93" s="162">
        <v>317325</v>
      </c>
      <c r="H93" s="162">
        <v>309457</v>
      </c>
      <c r="I93" s="162">
        <v>0</v>
      </c>
      <c r="J93" s="163">
        <v>7868</v>
      </c>
      <c r="K93" s="164">
        <v>97.5</v>
      </c>
      <c r="L93" s="164">
        <v>0.6</v>
      </c>
      <c r="M93" s="165">
        <v>-1.4</v>
      </c>
      <c r="N93" s="166"/>
      <c r="P93" s="5"/>
    </row>
    <row r="94" spans="1:16" ht="33" customHeight="1">
      <c r="A94" s="151">
        <v>2</v>
      </c>
      <c r="B94" s="167" t="s">
        <v>76</v>
      </c>
      <c r="C94" s="162">
        <v>4711143</v>
      </c>
      <c r="D94" s="163">
        <v>2171749</v>
      </c>
      <c r="E94" s="162">
        <v>38305</v>
      </c>
      <c r="F94" s="162">
        <v>10042</v>
      </c>
      <c r="G94" s="162">
        <v>6931239</v>
      </c>
      <c r="H94" s="162">
        <v>6598134</v>
      </c>
      <c r="I94" s="162">
        <v>54275</v>
      </c>
      <c r="J94" s="163">
        <v>278830</v>
      </c>
      <c r="K94" s="164">
        <v>95.2</v>
      </c>
      <c r="L94" s="164">
        <v>13.2</v>
      </c>
      <c r="M94" s="165">
        <v>-4.2</v>
      </c>
      <c r="N94" s="166"/>
      <c r="P94" s="5"/>
    </row>
    <row r="95" spans="1:16" ht="33" customHeight="1">
      <c r="A95" s="151">
        <v>3</v>
      </c>
      <c r="B95" s="167" t="s">
        <v>77</v>
      </c>
      <c r="C95" s="162">
        <v>17724730</v>
      </c>
      <c r="D95" s="163">
        <v>904272</v>
      </c>
      <c r="E95" s="162">
        <v>55007</v>
      </c>
      <c r="F95" s="162">
        <v>10163</v>
      </c>
      <c r="G95" s="162">
        <v>18694172</v>
      </c>
      <c r="H95" s="162">
        <v>17420821</v>
      </c>
      <c r="I95" s="162">
        <v>302770</v>
      </c>
      <c r="J95" s="163">
        <v>970581</v>
      </c>
      <c r="K95" s="164">
        <v>93.2</v>
      </c>
      <c r="L95" s="164">
        <v>35</v>
      </c>
      <c r="M95" s="165">
        <v>5.3</v>
      </c>
      <c r="N95" s="168"/>
      <c r="P95" s="5"/>
    </row>
    <row r="96" spans="1:16" ht="33" customHeight="1">
      <c r="A96" s="151">
        <v>4</v>
      </c>
      <c r="B96" s="167" t="s">
        <v>78</v>
      </c>
      <c r="C96" s="162">
        <v>3775195</v>
      </c>
      <c r="D96" s="163">
        <v>5187774</v>
      </c>
      <c r="E96" s="162">
        <v>0</v>
      </c>
      <c r="F96" s="162">
        <v>2562</v>
      </c>
      <c r="G96" s="162">
        <v>8965531</v>
      </c>
      <c r="H96" s="162">
        <v>4114898</v>
      </c>
      <c r="I96" s="162">
        <v>4361953</v>
      </c>
      <c r="J96" s="163">
        <v>488680</v>
      </c>
      <c r="K96" s="164">
        <v>45.9</v>
      </c>
      <c r="L96" s="164">
        <v>8.3000000000000007</v>
      </c>
      <c r="M96" s="165">
        <v>25.9</v>
      </c>
      <c r="N96" s="166"/>
      <c r="P96" s="5"/>
    </row>
    <row r="97" spans="1:16" ht="33" customHeight="1">
      <c r="A97" s="151">
        <v>5</v>
      </c>
      <c r="B97" s="167" t="s">
        <v>79</v>
      </c>
      <c r="C97" s="162">
        <v>24731</v>
      </c>
      <c r="D97" s="163">
        <v>0</v>
      </c>
      <c r="E97" s="162">
        <v>0</v>
      </c>
      <c r="F97" s="162">
        <v>0</v>
      </c>
      <c r="G97" s="162">
        <v>24731</v>
      </c>
      <c r="H97" s="169">
        <v>21034</v>
      </c>
      <c r="I97" s="162">
        <v>0</v>
      </c>
      <c r="J97" s="163">
        <v>3697</v>
      </c>
      <c r="K97" s="164">
        <v>85.1</v>
      </c>
      <c r="L97" s="164">
        <v>0</v>
      </c>
      <c r="M97" s="165">
        <v>-10.3</v>
      </c>
      <c r="N97" s="166"/>
      <c r="P97" s="5"/>
    </row>
    <row r="98" spans="1:16" ht="33" customHeight="1">
      <c r="A98" s="151">
        <v>6</v>
      </c>
      <c r="B98" s="167" t="s">
        <v>80</v>
      </c>
      <c r="C98" s="162">
        <v>826349</v>
      </c>
      <c r="D98" s="163">
        <v>366270</v>
      </c>
      <c r="E98" s="162">
        <v>7630</v>
      </c>
      <c r="F98" s="162">
        <v>203</v>
      </c>
      <c r="G98" s="162">
        <v>1200452</v>
      </c>
      <c r="H98" s="169">
        <v>798315</v>
      </c>
      <c r="I98" s="162">
        <v>239027</v>
      </c>
      <c r="J98" s="163">
        <v>163110</v>
      </c>
      <c r="K98" s="164">
        <v>66.5</v>
      </c>
      <c r="L98" s="164">
        <v>1.6</v>
      </c>
      <c r="M98" s="165">
        <v>12.9</v>
      </c>
      <c r="N98" s="166"/>
      <c r="P98" s="5"/>
    </row>
    <row r="99" spans="1:16" ht="33" customHeight="1">
      <c r="A99" s="151">
        <v>7</v>
      </c>
      <c r="B99" s="167" t="s">
        <v>81</v>
      </c>
      <c r="C99" s="162">
        <v>2163160</v>
      </c>
      <c r="D99" s="163">
        <v>110603</v>
      </c>
      <c r="E99" s="162">
        <v>8056</v>
      </c>
      <c r="F99" s="162">
        <v>2461</v>
      </c>
      <c r="G99" s="162">
        <v>2284280</v>
      </c>
      <c r="H99" s="169">
        <v>1768291</v>
      </c>
      <c r="I99" s="162">
        <v>27400</v>
      </c>
      <c r="J99" s="163">
        <v>488589</v>
      </c>
      <c r="K99" s="164">
        <v>77.400000000000006</v>
      </c>
      <c r="L99" s="164">
        <v>3.6</v>
      </c>
      <c r="M99" s="165">
        <v>-4.9000000000000004</v>
      </c>
      <c r="N99" s="166"/>
      <c r="P99" s="5"/>
    </row>
    <row r="100" spans="1:16" ht="33" customHeight="1">
      <c r="A100" s="151">
        <v>8</v>
      </c>
      <c r="B100" s="167" t="s">
        <v>82</v>
      </c>
      <c r="C100" s="162">
        <v>4915497</v>
      </c>
      <c r="D100" s="163">
        <v>66010</v>
      </c>
      <c r="E100" s="162">
        <v>134635</v>
      </c>
      <c r="F100" s="162">
        <v>0</v>
      </c>
      <c r="G100" s="162">
        <v>5116142</v>
      </c>
      <c r="H100" s="169">
        <v>3972265</v>
      </c>
      <c r="I100" s="162">
        <v>691248</v>
      </c>
      <c r="J100" s="163">
        <v>452629</v>
      </c>
      <c r="K100" s="164">
        <v>77.599999999999994</v>
      </c>
      <c r="L100" s="164">
        <v>8</v>
      </c>
      <c r="M100" s="165">
        <v>2.4</v>
      </c>
      <c r="N100" s="166"/>
      <c r="P100" s="5"/>
    </row>
    <row r="101" spans="1:16" ht="33" customHeight="1">
      <c r="A101" s="151">
        <v>9</v>
      </c>
      <c r="B101" s="167" t="s">
        <v>83</v>
      </c>
      <c r="C101" s="162">
        <v>1751504</v>
      </c>
      <c r="D101" s="163">
        <v>17653</v>
      </c>
      <c r="E101" s="162">
        <v>0</v>
      </c>
      <c r="F101" s="162">
        <v>2253</v>
      </c>
      <c r="G101" s="162">
        <v>1771410</v>
      </c>
      <c r="H101" s="169">
        <v>1706606</v>
      </c>
      <c r="I101" s="162">
        <v>0</v>
      </c>
      <c r="J101" s="163">
        <v>64804</v>
      </c>
      <c r="K101" s="164">
        <v>96.3</v>
      </c>
      <c r="L101" s="164">
        <v>3.4</v>
      </c>
      <c r="M101" s="165">
        <v>9.6</v>
      </c>
      <c r="N101" s="166"/>
      <c r="P101" s="5"/>
    </row>
    <row r="102" spans="1:16" ht="33" customHeight="1">
      <c r="A102" s="151">
        <v>10</v>
      </c>
      <c r="B102" s="167" t="s">
        <v>84</v>
      </c>
      <c r="C102" s="162">
        <v>7940498</v>
      </c>
      <c r="D102" s="163">
        <v>456922</v>
      </c>
      <c r="E102" s="162">
        <v>834479</v>
      </c>
      <c r="F102" s="162">
        <v>2687</v>
      </c>
      <c r="G102" s="162">
        <v>9234586</v>
      </c>
      <c r="H102" s="169">
        <v>8247769</v>
      </c>
      <c r="I102" s="162">
        <v>400889</v>
      </c>
      <c r="J102" s="163">
        <v>585928</v>
      </c>
      <c r="K102" s="164">
        <v>89.3</v>
      </c>
      <c r="L102" s="164">
        <v>16.5</v>
      </c>
      <c r="M102" s="165">
        <v>34.5</v>
      </c>
      <c r="N102" s="166"/>
      <c r="P102" s="5"/>
    </row>
    <row r="103" spans="1:16" ht="33" customHeight="1">
      <c r="A103" s="151">
        <v>11</v>
      </c>
      <c r="B103" s="167" t="s">
        <v>85</v>
      </c>
      <c r="C103" s="162">
        <v>3</v>
      </c>
      <c r="D103" s="163">
        <v>2131110</v>
      </c>
      <c r="E103" s="162">
        <v>7560</v>
      </c>
      <c r="F103" s="162">
        <v>15334</v>
      </c>
      <c r="G103" s="162">
        <v>2154007</v>
      </c>
      <c r="H103" s="169">
        <v>850081</v>
      </c>
      <c r="I103" s="162">
        <v>1216565</v>
      </c>
      <c r="J103" s="163">
        <v>87361</v>
      </c>
      <c r="K103" s="164">
        <v>39.5</v>
      </c>
      <c r="L103" s="164">
        <v>1.7</v>
      </c>
      <c r="M103" s="165">
        <v>114004.8</v>
      </c>
      <c r="N103" s="166"/>
      <c r="P103" s="5"/>
    </row>
    <row r="104" spans="1:16" ht="33" customHeight="1">
      <c r="A104" s="151">
        <v>12</v>
      </c>
      <c r="B104" s="167" t="s">
        <v>86</v>
      </c>
      <c r="C104" s="162">
        <v>4075825</v>
      </c>
      <c r="D104" s="163">
        <v>0</v>
      </c>
      <c r="E104" s="162">
        <v>0</v>
      </c>
      <c r="F104" s="162">
        <v>0</v>
      </c>
      <c r="G104" s="162">
        <v>4075825</v>
      </c>
      <c r="H104" s="169">
        <v>4034354</v>
      </c>
      <c r="I104" s="162">
        <v>0</v>
      </c>
      <c r="J104" s="163">
        <v>41471</v>
      </c>
      <c r="K104" s="164">
        <v>99</v>
      </c>
      <c r="L104" s="164">
        <v>8.1</v>
      </c>
      <c r="M104" s="165">
        <v>-8.6999999999999993</v>
      </c>
      <c r="N104" s="166"/>
      <c r="P104" s="5"/>
    </row>
    <row r="105" spans="1:16" ht="33" customHeight="1">
      <c r="A105" s="151">
        <v>13</v>
      </c>
      <c r="B105" s="167" t="s">
        <v>87</v>
      </c>
      <c r="C105" s="162">
        <v>399</v>
      </c>
      <c r="D105" s="163">
        <v>0</v>
      </c>
      <c r="E105" s="162">
        <v>0</v>
      </c>
      <c r="F105" s="162">
        <v>0</v>
      </c>
      <c r="G105" s="162">
        <v>399</v>
      </c>
      <c r="H105" s="169">
        <v>268</v>
      </c>
      <c r="I105" s="162">
        <v>0</v>
      </c>
      <c r="J105" s="163">
        <v>131</v>
      </c>
      <c r="K105" s="164">
        <v>67.2</v>
      </c>
      <c r="L105" s="164">
        <v>0</v>
      </c>
      <c r="M105" s="165">
        <v>-17.5</v>
      </c>
      <c r="N105" s="166"/>
      <c r="P105" s="5"/>
    </row>
    <row r="106" spans="1:16" ht="33" customHeight="1">
      <c r="A106" s="151">
        <v>14</v>
      </c>
      <c r="B106" s="167" t="s">
        <v>88</v>
      </c>
      <c r="C106" s="162">
        <v>100000</v>
      </c>
      <c r="D106" s="163">
        <v>0</v>
      </c>
      <c r="E106" s="162">
        <v>0</v>
      </c>
      <c r="F106" s="170">
        <v>-45705</v>
      </c>
      <c r="G106" s="162">
        <v>54295</v>
      </c>
      <c r="H106" s="169">
        <v>0</v>
      </c>
      <c r="I106" s="162">
        <v>0</v>
      </c>
      <c r="J106" s="163">
        <v>54295</v>
      </c>
      <c r="K106" s="164">
        <v>0</v>
      </c>
      <c r="L106" s="164">
        <v>0</v>
      </c>
      <c r="M106" s="171" t="s">
        <v>89</v>
      </c>
      <c r="N106" s="166"/>
      <c r="P106" s="5"/>
    </row>
    <row r="107" spans="1:16" ht="33" customHeight="1">
      <c r="A107" s="172" t="s">
        <v>90</v>
      </c>
      <c r="B107" s="173"/>
      <c r="C107" s="162">
        <v>48330000</v>
      </c>
      <c r="D107" s="163">
        <v>11408722</v>
      </c>
      <c r="E107" s="162">
        <v>1085672</v>
      </c>
      <c r="F107" s="162">
        <v>0</v>
      </c>
      <c r="G107" s="162">
        <v>60824394</v>
      </c>
      <c r="H107" s="162">
        <v>49842293</v>
      </c>
      <c r="I107" s="162">
        <v>7294127</v>
      </c>
      <c r="J107" s="163">
        <v>3687974</v>
      </c>
      <c r="K107" s="164">
        <v>81.900000000000006</v>
      </c>
      <c r="L107" s="164">
        <v>100</v>
      </c>
      <c r="M107" s="174">
        <v>9.3000000000000007</v>
      </c>
      <c r="N107" s="168"/>
      <c r="P107" s="5"/>
    </row>
    <row r="108" spans="1:16" ht="33" customHeight="1">
      <c r="A108" s="175" t="s">
        <v>91</v>
      </c>
      <c r="B108" s="176"/>
      <c r="C108" s="177">
        <v>45970000</v>
      </c>
      <c r="D108" s="178">
        <v>2746994</v>
      </c>
      <c r="E108" s="177">
        <v>333726</v>
      </c>
      <c r="F108" s="177">
        <v>0</v>
      </c>
      <c r="G108" s="177">
        <v>49050720</v>
      </c>
      <c r="H108" s="177">
        <v>45597771</v>
      </c>
      <c r="I108" s="177">
        <v>1085672</v>
      </c>
      <c r="J108" s="178">
        <v>2367277</v>
      </c>
      <c r="K108" s="179">
        <v>93</v>
      </c>
      <c r="L108" s="180">
        <v>100</v>
      </c>
      <c r="M108" s="180">
        <v>0.7</v>
      </c>
      <c r="N108" s="166"/>
      <c r="P108" s="5"/>
    </row>
    <row r="109" spans="1:16" ht="33" customHeight="1">
      <c r="A109" s="181"/>
      <c r="B109" s="182"/>
      <c r="C109" s="169">
        <v>2360000</v>
      </c>
      <c r="D109" s="183">
        <v>8661728</v>
      </c>
      <c r="E109" s="169">
        <v>751946</v>
      </c>
      <c r="F109" s="169">
        <v>0</v>
      </c>
      <c r="G109" s="169">
        <v>11773674</v>
      </c>
      <c r="H109" s="169">
        <v>4244522</v>
      </c>
      <c r="I109" s="169">
        <v>6208455</v>
      </c>
      <c r="J109" s="183">
        <v>1320697</v>
      </c>
      <c r="K109" s="184"/>
      <c r="L109" s="185"/>
      <c r="M109" s="186"/>
      <c r="N109" s="187"/>
      <c r="P109" s="5"/>
    </row>
    <row r="110" spans="1:16" ht="33" customHeight="1">
      <c r="A110" s="188"/>
      <c r="B110" s="182"/>
      <c r="C110" s="189">
        <v>5.1337829018925385</v>
      </c>
      <c r="D110" s="178"/>
      <c r="E110" s="177"/>
      <c r="F110" s="177"/>
      <c r="G110" s="189">
        <v>24.003060505533863</v>
      </c>
      <c r="H110" s="189">
        <v>9.3086173006132249</v>
      </c>
      <c r="I110" s="189">
        <v>571.85365377388382</v>
      </c>
      <c r="J110" s="166">
        <v>55.789711132241813</v>
      </c>
      <c r="K110" s="190"/>
      <c r="L110" s="191"/>
      <c r="M110" s="192"/>
      <c r="N110" s="193"/>
      <c r="P110" s="5"/>
    </row>
  </sheetData>
  <mergeCells count="4">
    <mergeCell ref="B20:B22"/>
    <mergeCell ref="B32:B34"/>
    <mergeCell ref="D83:D85"/>
    <mergeCell ref="E83:E85"/>
  </mergeCells>
  <phoneticPr fontId="3"/>
  <printOptions gridLinesSet="0"/>
  <pageMargins left="0.9055118110236221" right="0.78740157480314965" top="0.19685039370078741" bottom="0.23622047244094491" header="0" footer="0.27559055118110237"/>
  <pageSetup paperSize="9" scale="68" firstPageNumber="20" fitToHeight="0" orientation="landscape" useFirstPageNumber="1" r:id="rId1"/>
  <headerFooter alignWithMargins="0"/>
  <rowBreaks count="1" manualBreakCount="1">
    <brk id="8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2025-03-25T08:15:13Z</dcterms:created>
  <dcterms:modified xsi:type="dcterms:W3CDTF">2025-03-26T08:45:11Z</dcterms:modified>
</cp:coreProperties>
</file>