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filterPrivacy="1"/>
  <xr:revisionPtr revIDLastSave="0" documentId="8_{8D215895-B1C9-4E36-8A93-1455CD72066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国保会計" sheetId="1" r:id="rId1"/>
  </sheets>
  <definedNames>
    <definedName name="_xlnm.Print_Area" localSheetId="0">国保会計!$A$1:$O$65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9" i="1" l="1"/>
  <c r="K39" i="1"/>
  <c r="J39" i="1"/>
  <c r="I37" i="1"/>
  <c r="E36" i="1"/>
  <c r="D36" i="1"/>
  <c r="C36" i="1"/>
  <c r="C42" i="1" s="1"/>
  <c r="C45" i="1" s="1"/>
  <c r="L33" i="1"/>
  <c r="F33" i="1"/>
  <c r="J33" i="1" s="1"/>
  <c r="L30" i="1"/>
  <c r="F30" i="1"/>
  <c r="K30" i="1" s="1"/>
  <c r="H27" i="1"/>
  <c r="G27" i="1"/>
  <c r="G36" i="1" s="1"/>
  <c r="F27" i="1"/>
  <c r="L24" i="1"/>
  <c r="F24" i="1"/>
  <c r="K24" i="1" s="1"/>
  <c r="L21" i="1"/>
  <c r="F21" i="1"/>
  <c r="K21" i="1" s="1"/>
  <c r="L18" i="1"/>
  <c r="F18" i="1"/>
  <c r="K18" i="1" s="1"/>
  <c r="L15" i="1"/>
  <c r="F15" i="1"/>
  <c r="J15" i="1" s="1"/>
  <c r="F12" i="1"/>
  <c r="K12" i="1" s="1"/>
  <c r="H9" i="1"/>
  <c r="F9" i="1"/>
  <c r="I8" i="1"/>
  <c r="I35" i="1" s="1"/>
  <c r="L27" i="1" l="1"/>
  <c r="K9" i="1"/>
  <c r="L9" i="1"/>
  <c r="J30" i="1"/>
  <c r="J24" i="1"/>
  <c r="K15" i="1"/>
  <c r="K33" i="1"/>
  <c r="H36" i="1"/>
  <c r="M15" i="1" s="1"/>
  <c r="D42" i="1"/>
  <c r="I43" i="1"/>
  <c r="I46" i="1" s="1"/>
  <c r="I41" i="1"/>
  <c r="I44" i="1" s="1"/>
  <c r="G42" i="1"/>
  <c r="G45" i="1" s="1"/>
  <c r="J21" i="1"/>
  <c r="J27" i="1"/>
  <c r="J12" i="1"/>
  <c r="J18" i="1"/>
  <c r="K27" i="1"/>
  <c r="F36" i="1"/>
  <c r="E42" i="1"/>
  <c r="J9" i="1"/>
  <c r="L36" i="1" l="1"/>
  <c r="M33" i="1"/>
  <c r="M27" i="1"/>
  <c r="H42" i="1"/>
  <c r="H45" i="1" s="1"/>
  <c r="M30" i="1"/>
  <c r="M21" i="1"/>
  <c r="M12" i="1"/>
  <c r="M24" i="1"/>
  <c r="M9" i="1"/>
  <c r="M18" i="1"/>
  <c r="F42" i="1"/>
  <c r="F45" i="1" s="1"/>
  <c r="J36" i="1"/>
  <c r="K36" i="1"/>
  <c r="M36" i="1" l="1"/>
</calcChain>
</file>

<file path=xl/sharedStrings.xml><?xml version="1.0" encoding="utf-8"?>
<sst xmlns="http://schemas.openxmlformats.org/spreadsheetml/2006/main" count="117" uniqueCount="80">
  <si>
    <t>国民健康保険事業特別会計（事業勘定）　歳入歳出款別決算の状況</t>
    <rPh sb="0" eb="2">
      <t>コクミン</t>
    </rPh>
    <rPh sb="2" eb="4">
      <t>ケンコウ</t>
    </rPh>
    <rPh sb="4" eb="6">
      <t>ホケン</t>
    </rPh>
    <rPh sb="6" eb="8">
      <t>ジギョウ</t>
    </rPh>
    <rPh sb="8" eb="10">
      <t>トクベツ</t>
    </rPh>
    <rPh sb="10" eb="12">
      <t>カイケイ</t>
    </rPh>
    <rPh sb="13" eb="15">
      <t>ジギョウ</t>
    </rPh>
    <rPh sb="15" eb="17">
      <t>カンジョウ</t>
    </rPh>
    <rPh sb="19" eb="21">
      <t>サイニュウ</t>
    </rPh>
    <rPh sb="21" eb="23">
      <t>サイシュツ</t>
    </rPh>
    <rPh sb="23" eb="24">
      <t>カン</t>
    </rPh>
    <rPh sb="24" eb="25">
      <t>ベツ</t>
    </rPh>
    <rPh sb="25" eb="27">
      <t>ケッサン</t>
    </rPh>
    <rPh sb="28" eb="30">
      <t>ジョウキョウ</t>
    </rPh>
    <phoneticPr fontId="3"/>
  </si>
  <si>
    <t>（歳　　　入）</t>
  </si>
  <si>
    <t>（単位　千円）</t>
  </si>
  <si>
    <t>継続費及び</t>
  </si>
  <si>
    <t>収入未済額</t>
  </si>
  <si>
    <t>予算現額に</t>
  </si>
  <si>
    <t>予算に対す</t>
  </si>
  <si>
    <t>調定に対す</t>
  </si>
  <si>
    <t>前年度</t>
  </si>
  <si>
    <t>繰越事業費</t>
  </si>
  <si>
    <t>予算現額</t>
  </si>
  <si>
    <t>(不納欠損額)</t>
  </si>
  <si>
    <t>対する増減</t>
  </si>
  <si>
    <t>る収入割合</t>
  </si>
  <si>
    <t>決算額に</t>
  </si>
  <si>
    <t>科　　　目</t>
  </si>
  <si>
    <t>当初予算額</t>
  </si>
  <si>
    <t>補正予算額</t>
  </si>
  <si>
    <t>繰越財源</t>
  </si>
  <si>
    <t>(イ)＋(ロ)＋(ハ)</t>
  </si>
  <si>
    <t>調定額</t>
  </si>
  <si>
    <t>収入済額</t>
  </si>
  <si>
    <t>(ホ) － (ヘ)</t>
  </si>
  <si>
    <t>(ヘ) － (ニ)</t>
  </si>
  <si>
    <t>(ヘ)／(ニ)</t>
  </si>
  <si>
    <t>(ヘ)／(ホ)</t>
  </si>
  <si>
    <t>構成比</t>
  </si>
  <si>
    <t>対する</t>
  </si>
  <si>
    <t>摘要</t>
  </si>
  <si>
    <t>充当額</t>
  </si>
  <si>
    <t>　×100</t>
  </si>
  <si>
    <t>増減率</t>
  </si>
  <si>
    <t>(イ)</t>
  </si>
  <si>
    <t>(ロ)</t>
  </si>
  <si>
    <t>(ハ)</t>
  </si>
  <si>
    <t>(ニ)</t>
  </si>
  <si>
    <t>(ホ）</t>
  </si>
  <si>
    <t>(ヘ)</t>
  </si>
  <si>
    <t>(ト)</t>
  </si>
  <si>
    <t>(チ)</t>
  </si>
  <si>
    <t>％</t>
  </si>
  <si>
    <t>保険税</t>
  </si>
  <si>
    <t>還付未済額 599</t>
    <rPh sb="0" eb="5">
      <t>カンプミサイガク</t>
    </rPh>
    <phoneticPr fontId="3"/>
  </si>
  <si>
    <t>一部負担金</t>
  </si>
  <si>
    <t>－</t>
  </si>
  <si>
    <t>－</t>
    <phoneticPr fontId="3"/>
  </si>
  <si>
    <t>使用料及び手数料</t>
  </si>
  <si>
    <t>国庫支出金</t>
  </si>
  <si>
    <t>県支出金</t>
  </si>
  <si>
    <t>財産収入</t>
  </si>
  <si>
    <t>繰入金</t>
  </si>
  <si>
    <t>繰越金</t>
  </si>
  <si>
    <t>諸収入</t>
  </si>
  <si>
    <t>歳　入　合　計 (Ａ)</t>
  </si>
  <si>
    <t>前年度歳入合計 (Ｂ)</t>
  </si>
  <si>
    <t>還付未済額 366</t>
    <rPh sb="0" eb="5">
      <t>カンプミサイガク</t>
    </rPh>
    <phoneticPr fontId="3"/>
  </si>
  <si>
    <t>増減額</t>
  </si>
  <si>
    <t>(Ａ)－(Ｂ)    (Ｃ)</t>
  </si>
  <si>
    <t>(Ｃ)／(Ｂ)×100 ％</t>
  </si>
  <si>
    <t>（歳　　　出）</t>
  </si>
  <si>
    <t>予備費支出</t>
  </si>
  <si>
    <t>不用額</t>
  </si>
  <si>
    <t>る支出割合</t>
  </si>
  <si>
    <t>及び流用</t>
  </si>
  <si>
    <t>支出済額</t>
  </si>
  <si>
    <t>翌年度繰越額</t>
  </si>
  <si>
    <t>繰越額</t>
  </si>
  <si>
    <t>増減</t>
  </si>
  <si>
    <t>(イ)＋(ロ)＋(ハ)＋(ニ)</t>
  </si>
  <si>
    <t>(ホ)－(ヘ)－(ト)</t>
  </si>
  <si>
    <t>総務費</t>
  </si>
  <si>
    <t>保険給付費</t>
  </si>
  <si>
    <t>国民健康保険
事業費納付金</t>
    <rPh sb="0" eb="2">
      <t>コクミン</t>
    </rPh>
    <rPh sb="2" eb="4">
      <t>ケンコウ</t>
    </rPh>
    <rPh sb="4" eb="6">
      <t>ホケン</t>
    </rPh>
    <rPh sb="7" eb="9">
      <t>ジギョウ</t>
    </rPh>
    <rPh sb="9" eb="10">
      <t>ヒ</t>
    </rPh>
    <rPh sb="10" eb="13">
      <t>ノウフキン</t>
    </rPh>
    <phoneticPr fontId="6"/>
  </si>
  <si>
    <t>保健事業費</t>
  </si>
  <si>
    <t>積立金</t>
  </si>
  <si>
    <t>公債費</t>
  </si>
  <si>
    <t>諸支出金</t>
  </si>
  <si>
    <t>予備費</t>
  </si>
  <si>
    <t>歳　出　合　計  (Ａ)</t>
  </si>
  <si>
    <t>前年度歳出合計  (Ｂ)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</si>
</sst>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#,##0;[Red]&quot;△&quot;#,##0"/>
    <numFmt numFmtId="177" formatCode="#,##0.0;[Red]&quot;△&quot;#,##0.0"/>
    <numFmt numFmtId="178" formatCode="0.0"/>
    <numFmt numFmtId="179" formatCode="#,##0;&quot;△&quot;#,##0"/>
    <numFmt numFmtId="180" formatCode="#,##0.0;\△#,##0.0"/>
    <numFmt numFmtId="181" formatCode="0.0000"/>
    <numFmt numFmtId="182" formatCode="\(#,##0\)"/>
    <numFmt numFmtId="183" formatCode="#,##0.0;[Red]\-#,##0.0"/>
    <numFmt numFmtId="184" formatCode="#,##0.0"/>
    <numFmt numFmtId="185" formatCode="0.00000"/>
    <numFmt numFmtId="186" formatCode="\(#,##0\);\(&quot;△&quot;#,##0\)"/>
    <numFmt numFmtId="187" formatCode="\(#,##0.0\);\(&quot;△&quot;#,##0.0\)"/>
    <numFmt numFmtId="188" formatCode="#,##0.0;&quot;△&quot;#,##0.0"/>
  </numFmts>
  <fonts count="10">
    <font>
      <sz val="11"/>
      <name val="明朝"/>
      <family val="3"/>
      <charset val="128"/>
    </font>
    <font>
      <sz val="11"/>
      <name val="明朝"/>
      <family val="3"/>
      <charset val="128"/>
    </font>
    <font>
      <sz val="11"/>
      <name val="ＭＳ 明朝"/>
      <family val="1"/>
      <charset val="128"/>
    </font>
    <font>
      <sz val="6"/>
      <name val="明朝"/>
      <family val="3"/>
      <charset val="128"/>
    </font>
    <font>
      <sz val="9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2">
    <xf numFmtId="0" fontId="0" fillId="0" borderId="0" xfId="0"/>
    <xf numFmtId="0" fontId="2" fillId="2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176" fontId="4" fillId="0" borderId="0" xfId="1" applyNumberFormat="1" applyFont="1" applyFill="1" applyAlignment="1">
      <alignment vertical="center"/>
    </xf>
    <xf numFmtId="0" fontId="0" fillId="0" borderId="0" xfId="0" applyFill="1"/>
    <xf numFmtId="177" fontId="4" fillId="0" borderId="0" xfId="0" applyNumberFormat="1" applyFont="1" applyFill="1" applyAlignment="1">
      <alignment vertical="center"/>
    </xf>
    <xf numFmtId="38" fontId="4" fillId="0" borderId="0" xfId="1" applyFont="1" applyFill="1" applyAlignment="1">
      <alignment vertical="center"/>
    </xf>
    <xf numFmtId="176" fontId="5" fillId="0" borderId="0" xfId="1" applyNumberFormat="1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176" fontId="4" fillId="0" borderId="3" xfId="1" applyNumberFormat="1" applyFont="1" applyFill="1" applyBorder="1" applyAlignment="1">
      <alignment horizontal="distributed" vertical="center"/>
    </xf>
    <xf numFmtId="176" fontId="4" fillId="0" borderId="2" xfId="1" applyNumberFormat="1" applyFont="1" applyFill="1" applyBorder="1" applyAlignment="1">
      <alignment horizontal="distributed" vertical="center"/>
    </xf>
    <xf numFmtId="176" fontId="4" fillId="0" borderId="2" xfId="1" applyNumberFormat="1" applyFont="1" applyFill="1" applyBorder="1" applyAlignment="1">
      <alignment vertical="center"/>
    </xf>
    <xf numFmtId="176" fontId="4" fillId="0" borderId="3" xfId="1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distributed" vertical="center"/>
    </xf>
    <xf numFmtId="177" fontId="4" fillId="0" borderId="2" xfId="0" applyNumberFormat="1" applyFont="1" applyFill="1" applyBorder="1" applyAlignment="1">
      <alignment horizontal="distributed" vertical="center"/>
    </xf>
    <xf numFmtId="38" fontId="5" fillId="0" borderId="0" xfId="1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176" fontId="4" fillId="0" borderId="6" xfId="1" applyNumberFormat="1" applyFont="1" applyFill="1" applyBorder="1" applyAlignment="1">
      <alignment horizontal="distributed" vertical="center"/>
    </xf>
    <xf numFmtId="176" fontId="4" fillId="0" borderId="5" xfId="1" applyNumberFormat="1" applyFont="1" applyFill="1" applyBorder="1" applyAlignment="1">
      <alignment horizontal="distributed" vertical="center"/>
    </xf>
    <xf numFmtId="176" fontId="4" fillId="0" borderId="5" xfId="1" applyNumberFormat="1" applyFont="1" applyFill="1" applyBorder="1" applyAlignment="1">
      <alignment vertical="center"/>
    </xf>
    <xf numFmtId="176" fontId="4" fillId="0" borderId="6" xfId="1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horizontal="distributed" vertical="center"/>
    </xf>
    <xf numFmtId="177" fontId="4" fillId="0" borderId="5" xfId="0" applyNumberFormat="1" applyFont="1" applyFill="1" applyBorder="1" applyAlignment="1">
      <alignment horizontal="distributed" vertical="center"/>
    </xf>
    <xf numFmtId="38" fontId="4" fillId="0" borderId="0" xfId="1" applyFont="1" applyFill="1" applyBorder="1" applyAlignment="1">
      <alignment vertical="center"/>
    </xf>
    <xf numFmtId="0" fontId="4" fillId="0" borderId="4" xfId="0" applyFont="1" applyFill="1" applyBorder="1" applyAlignment="1">
      <alignment horizontal="centerContinuous" vertical="center"/>
    </xf>
    <xf numFmtId="0" fontId="4" fillId="0" borderId="5" xfId="0" applyFont="1" applyFill="1" applyBorder="1" applyAlignment="1">
      <alignment horizontal="centerContinuous" vertical="center"/>
    </xf>
    <xf numFmtId="176" fontId="4" fillId="0" borderId="5" xfId="1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176" fontId="4" fillId="0" borderId="9" xfId="1" applyNumberFormat="1" applyFont="1" applyFill="1" applyBorder="1" applyAlignment="1">
      <alignment horizontal="right" vertical="center"/>
    </xf>
    <xf numFmtId="176" fontId="4" fillId="0" borderId="8" xfId="1" applyNumberFormat="1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right" vertical="center"/>
    </xf>
    <xf numFmtId="177" fontId="4" fillId="0" borderId="8" xfId="0" applyNumberFormat="1" applyFont="1" applyFill="1" applyBorder="1" applyAlignment="1">
      <alignment horizontal="right" vertical="center"/>
    </xf>
    <xf numFmtId="176" fontId="6" fillId="0" borderId="3" xfId="1" applyNumberFormat="1" applyFont="1" applyFill="1" applyBorder="1" applyAlignment="1">
      <alignment vertical="center"/>
    </xf>
    <xf numFmtId="176" fontId="6" fillId="0" borderId="2" xfId="1" applyNumberFormat="1" applyFont="1" applyFill="1" applyBorder="1" applyAlignment="1">
      <alignment vertical="center"/>
    </xf>
    <xf numFmtId="176" fontId="7" fillId="0" borderId="2" xfId="1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178" fontId="6" fillId="0" borderId="2" xfId="0" applyNumberFormat="1" applyFont="1" applyFill="1" applyBorder="1" applyAlignment="1">
      <alignment vertical="center"/>
    </xf>
    <xf numFmtId="176" fontId="7" fillId="0" borderId="3" xfId="1" applyNumberFormat="1" applyFont="1" applyFill="1" applyBorder="1" applyAlignment="1">
      <alignment vertical="center"/>
    </xf>
    <xf numFmtId="176" fontId="7" fillId="0" borderId="6" xfId="1" applyNumberFormat="1" applyFont="1" applyFill="1" applyBorder="1" applyAlignment="1">
      <alignment vertical="center"/>
    </xf>
    <xf numFmtId="179" fontId="7" fillId="0" borderId="5" xfId="1" applyNumberFormat="1" applyFont="1" applyFill="1" applyBorder="1" applyAlignment="1">
      <alignment vertical="center"/>
    </xf>
    <xf numFmtId="179" fontId="7" fillId="0" borderId="6" xfId="1" applyNumberFormat="1" applyFont="1" applyFill="1" applyBorder="1" applyAlignment="1">
      <alignment vertical="center"/>
    </xf>
    <xf numFmtId="176" fontId="7" fillId="0" borderId="5" xfId="1" applyNumberFormat="1" applyFont="1" applyFill="1" applyBorder="1" applyAlignment="1">
      <alignment vertical="center"/>
    </xf>
    <xf numFmtId="178" fontId="7" fillId="0" borderId="5" xfId="0" applyNumberFormat="1" applyFont="1" applyFill="1" applyBorder="1" applyAlignment="1">
      <alignment vertical="center"/>
    </xf>
    <xf numFmtId="180" fontId="7" fillId="0" borderId="6" xfId="1" applyNumberFormat="1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176" fontId="7" fillId="0" borderId="4" xfId="1" applyNumberFormat="1" applyFont="1" applyFill="1" applyBorder="1" applyAlignment="1">
      <alignment vertical="center"/>
    </xf>
    <xf numFmtId="181" fontId="4" fillId="0" borderId="0" xfId="0" applyNumberFormat="1" applyFont="1" applyFill="1" applyAlignment="1">
      <alignment vertical="center"/>
    </xf>
    <xf numFmtId="178" fontId="4" fillId="0" borderId="0" xfId="0" applyNumberFormat="1" applyFont="1" applyFill="1" applyAlignment="1">
      <alignment vertical="center"/>
    </xf>
    <xf numFmtId="0" fontId="0" fillId="0" borderId="8" xfId="0" applyFill="1" applyBorder="1" applyAlignment="1">
      <alignment horizontal="distributed"/>
    </xf>
    <xf numFmtId="176" fontId="7" fillId="0" borderId="9" xfId="1" applyNumberFormat="1" applyFont="1" applyFill="1" applyBorder="1" applyAlignment="1">
      <alignment vertical="center"/>
    </xf>
    <xf numFmtId="179" fontId="7" fillId="0" borderId="8" xfId="1" applyNumberFormat="1" applyFont="1" applyFill="1" applyBorder="1" applyAlignment="1">
      <alignment vertical="center"/>
    </xf>
    <xf numFmtId="179" fontId="7" fillId="0" borderId="9" xfId="1" applyNumberFormat="1" applyFont="1" applyFill="1" applyBorder="1" applyAlignment="1">
      <alignment vertical="center"/>
    </xf>
    <xf numFmtId="182" fontId="7" fillId="0" borderId="8" xfId="1" applyNumberFormat="1" applyFont="1" applyFill="1" applyBorder="1" applyAlignment="1">
      <alignment horizontal="right" vertical="center"/>
    </xf>
    <xf numFmtId="176" fontId="7" fillId="0" borderId="8" xfId="1" applyNumberFormat="1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178" fontId="7" fillId="0" borderId="8" xfId="0" applyNumberFormat="1" applyFont="1" applyFill="1" applyBorder="1" applyAlignment="1">
      <alignment vertical="center"/>
    </xf>
    <xf numFmtId="180" fontId="7" fillId="0" borderId="9" xfId="1" applyNumberFormat="1" applyFont="1" applyFill="1" applyBorder="1" applyAlignment="1">
      <alignment vertical="center"/>
    </xf>
    <xf numFmtId="0" fontId="0" fillId="0" borderId="2" xfId="0" applyFill="1" applyBorder="1" applyAlignment="1">
      <alignment horizontal="distributed"/>
    </xf>
    <xf numFmtId="179" fontId="7" fillId="0" borderId="2" xfId="1" applyNumberFormat="1" applyFont="1" applyFill="1" applyBorder="1" applyAlignment="1">
      <alignment vertical="center"/>
    </xf>
    <xf numFmtId="179" fontId="6" fillId="0" borderId="2" xfId="1" applyNumberFormat="1" applyFont="1" applyFill="1" applyBorder="1" applyAlignment="1">
      <alignment vertical="center"/>
    </xf>
    <xf numFmtId="179" fontId="7" fillId="0" borderId="3" xfId="1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180" fontId="6" fillId="0" borderId="2" xfId="0" applyNumberFormat="1" applyFont="1" applyFill="1" applyBorder="1" applyAlignment="1">
      <alignment vertical="center"/>
    </xf>
    <xf numFmtId="0" fontId="7" fillId="0" borderId="5" xfId="0" applyFont="1" applyFill="1" applyBorder="1" applyAlignment="1">
      <alignment horizontal="right" vertical="center"/>
    </xf>
    <xf numFmtId="180" fontId="7" fillId="0" borderId="5" xfId="0" applyNumberFormat="1" applyFont="1" applyFill="1" applyBorder="1" applyAlignment="1">
      <alignment horizontal="right" vertical="center"/>
    </xf>
    <xf numFmtId="180" fontId="7" fillId="0" borderId="8" xfId="0" applyNumberFormat="1" applyFont="1" applyFill="1" applyBorder="1" applyAlignment="1">
      <alignment vertical="center"/>
    </xf>
    <xf numFmtId="180" fontId="7" fillId="0" borderId="3" xfId="1" applyNumberFormat="1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183" fontId="7" fillId="0" borderId="5" xfId="1" applyNumberFormat="1" applyFont="1" applyFill="1" applyBorder="1" applyAlignment="1">
      <alignment vertical="center"/>
    </xf>
    <xf numFmtId="0" fontId="4" fillId="0" borderId="8" xfId="0" applyFont="1" applyFill="1" applyBorder="1" applyAlignment="1">
      <alignment horizontal="distributed" vertical="center"/>
    </xf>
    <xf numFmtId="184" fontId="7" fillId="0" borderId="5" xfId="0" applyNumberFormat="1" applyFont="1" applyFill="1" applyBorder="1" applyAlignment="1">
      <alignment vertical="center"/>
    </xf>
    <xf numFmtId="179" fontId="8" fillId="2" borderId="3" xfId="1" applyNumberFormat="1" applyFont="1" applyFill="1" applyBorder="1" applyAlignment="1">
      <alignment vertical="center"/>
    </xf>
    <xf numFmtId="176" fontId="7" fillId="2" borderId="2" xfId="1" applyNumberFormat="1" applyFont="1" applyFill="1" applyBorder="1" applyAlignment="1">
      <alignment vertical="center"/>
    </xf>
    <xf numFmtId="179" fontId="7" fillId="2" borderId="6" xfId="1" applyNumberFormat="1" applyFont="1" applyFill="1" applyBorder="1" applyAlignment="1">
      <alignment vertical="center"/>
    </xf>
    <xf numFmtId="176" fontId="8" fillId="2" borderId="5" xfId="1" applyNumberFormat="1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185" fontId="4" fillId="0" borderId="0" xfId="0" applyNumberFormat="1" applyFont="1" applyFill="1" applyAlignment="1">
      <alignment vertical="center"/>
    </xf>
    <xf numFmtId="0" fontId="7" fillId="0" borderId="9" xfId="0" applyFont="1" applyFill="1" applyBorder="1" applyAlignment="1">
      <alignment vertical="center"/>
    </xf>
    <xf numFmtId="180" fontId="7" fillId="0" borderId="2" xfId="0" applyNumberFormat="1" applyFont="1" applyFill="1" applyBorder="1" applyAlignment="1">
      <alignment vertical="center"/>
    </xf>
    <xf numFmtId="176" fontId="7" fillId="0" borderId="6" xfId="1" applyNumberFormat="1" applyFont="1" applyFill="1" applyBorder="1" applyAlignment="1">
      <alignment horizontal="right" vertical="center"/>
    </xf>
    <xf numFmtId="179" fontId="7" fillId="0" borderId="6" xfId="1" applyNumberFormat="1" applyFont="1" applyFill="1" applyBorder="1" applyAlignment="1">
      <alignment horizontal="right" vertical="center"/>
    </xf>
    <xf numFmtId="177" fontId="7" fillId="0" borderId="6" xfId="1" applyNumberFormat="1" applyFont="1" applyFill="1" applyBorder="1" applyAlignment="1">
      <alignment horizontal="right" vertical="center"/>
    </xf>
    <xf numFmtId="177" fontId="7" fillId="0" borderId="8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distributed" vertical="center"/>
    </xf>
    <xf numFmtId="176" fontId="7" fillId="0" borderId="1" xfId="1" applyNumberFormat="1" applyFont="1" applyFill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177" fontId="7" fillId="0" borderId="10" xfId="0" applyNumberFormat="1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0" fillId="0" borderId="6" xfId="0" applyFill="1" applyBorder="1"/>
    <xf numFmtId="0" fontId="7" fillId="0" borderId="0" xfId="0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0" fontId="4" fillId="0" borderId="9" xfId="0" applyFont="1" applyFill="1" applyBorder="1" applyAlignment="1">
      <alignment horizontal="left" vertical="center"/>
    </xf>
    <xf numFmtId="186" fontId="7" fillId="0" borderId="8" xfId="1" applyNumberFormat="1" applyFont="1" applyFill="1" applyBorder="1" applyAlignment="1">
      <alignment horizontal="right" vertical="center"/>
    </xf>
    <xf numFmtId="177" fontId="7" fillId="0" borderId="6" xfId="1" applyNumberFormat="1" applyFont="1" applyFill="1" applyBorder="1" applyAlignment="1">
      <alignment vertical="center"/>
    </xf>
    <xf numFmtId="176" fontId="7" fillId="0" borderId="5" xfId="1" applyNumberFormat="1" applyFont="1" applyFill="1" applyBorder="1" applyAlignment="1">
      <alignment horizontal="right" vertical="center"/>
    </xf>
    <xf numFmtId="180" fontId="7" fillId="0" borderId="6" xfId="1" applyNumberFormat="1" applyFont="1" applyFill="1" applyBorder="1" applyAlignment="1">
      <alignment horizontal="right" vertical="center"/>
    </xf>
    <xf numFmtId="0" fontId="0" fillId="0" borderId="9" xfId="0" applyFill="1" applyBorder="1"/>
    <xf numFmtId="0" fontId="4" fillId="0" borderId="9" xfId="0" applyFont="1" applyFill="1" applyBorder="1" applyAlignment="1">
      <alignment horizontal="right" vertical="center"/>
    </xf>
    <xf numFmtId="187" fontId="7" fillId="0" borderId="9" xfId="1" applyNumberFormat="1" applyFont="1" applyFill="1" applyBorder="1" applyAlignment="1">
      <alignment vertical="center"/>
    </xf>
    <xf numFmtId="176" fontId="7" fillId="0" borderId="7" xfId="1" applyNumberFormat="1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177" fontId="7" fillId="0" borderId="11" xfId="0" applyNumberFormat="1" applyFont="1" applyFill="1" applyBorder="1" applyAlignment="1">
      <alignment vertical="center"/>
    </xf>
    <xf numFmtId="38" fontId="9" fillId="2" borderId="0" xfId="1" applyFont="1" applyFill="1" applyAlignment="1">
      <alignment vertical="center"/>
    </xf>
    <xf numFmtId="0" fontId="4" fillId="2" borderId="0" xfId="0" applyFont="1" applyFill="1" applyAlignment="1">
      <alignment vertical="center"/>
    </xf>
    <xf numFmtId="176" fontId="4" fillId="2" borderId="0" xfId="1" applyNumberFormat="1" applyFont="1" applyFill="1" applyAlignment="1">
      <alignment vertical="center"/>
    </xf>
    <xf numFmtId="38" fontId="4" fillId="2" borderId="0" xfId="1" applyFont="1" applyFill="1" applyAlignment="1">
      <alignment horizontal="right" vertical="center"/>
    </xf>
    <xf numFmtId="38" fontId="4" fillId="2" borderId="0" xfId="1" applyFont="1" applyFill="1" applyAlignment="1">
      <alignment vertical="center"/>
    </xf>
    <xf numFmtId="177" fontId="4" fillId="2" borderId="0" xfId="1" applyNumberFormat="1" applyFont="1" applyFill="1" applyAlignment="1">
      <alignment vertical="center"/>
    </xf>
    <xf numFmtId="38" fontId="4" fillId="2" borderId="1" xfId="1" applyFont="1" applyFill="1" applyBorder="1" applyAlignment="1">
      <alignment vertical="center"/>
    </xf>
    <xf numFmtId="38" fontId="4" fillId="2" borderId="2" xfId="1" applyFont="1" applyFill="1" applyBorder="1" applyAlignment="1">
      <alignment vertical="center"/>
    </xf>
    <xf numFmtId="176" fontId="4" fillId="2" borderId="3" xfId="1" applyNumberFormat="1" applyFont="1" applyFill="1" applyBorder="1" applyAlignment="1">
      <alignment horizontal="distributed" vertical="center"/>
    </xf>
    <xf numFmtId="176" fontId="4" fillId="2" borderId="2" xfId="1" applyNumberFormat="1" applyFont="1" applyFill="1" applyBorder="1" applyAlignment="1">
      <alignment horizontal="distributed" vertical="center"/>
    </xf>
    <xf numFmtId="176" fontId="1" fillId="2" borderId="3" xfId="1" applyNumberFormat="1" applyFill="1" applyBorder="1"/>
    <xf numFmtId="176" fontId="4" fillId="2" borderId="2" xfId="1" applyNumberFormat="1" applyFont="1" applyFill="1" applyBorder="1" applyAlignment="1">
      <alignment vertical="center"/>
    </xf>
    <xf numFmtId="176" fontId="4" fillId="2" borderId="3" xfId="1" applyNumberFormat="1" applyFont="1" applyFill="1" applyBorder="1" applyAlignment="1">
      <alignment vertical="center"/>
    </xf>
    <xf numFmtId="38" fontId="4" fillId="2" borderId="2" xfId="1" applyFont="1" applyFill="1" applyBorder="1" applyAlignment="1">
      <alignment horizontal="distributed" vertical="center"/>
    </xf>
    <xf numFmtId="177" fontId="4" fillId="2" borderId="2" xfId="1" applyNumberFormat="1" applyFont="1" applyFill="1" applyBorder="1" applyAlignment="1">
      <alignment horizontal="distributed" vertical="center"/>
    </xf>
    <xf numFmtId="38" fontId="4" fillId="2" borderId="4" xfId="1" applyFont="1" applyFill="1" applyBorder="1" applyAlignment="1">
      <alignment vertical="center"/>
    </xf>
    <xf numFmtId="38" fontId="4" fillId="2" borderId="5" xfId="1" applyFont="1" applyFill="1" applyBorder="1" applyAlignment="1">
      <alignment vertical="center"/>
    </xf>
    <xf numFmtId="176" fontId="4" fillId="2" borderId="6" xfId="1" applyNumberFormat="1" applyFont="1" applyFill="1" applyBorder="1" applyAlignment="1">
      <alignment horizontal="distributed" vertical="center"/>
    </xf>
    <xf numFmtId="176" fontId="4" fillId="2" borderId="5" xfId="1" applyNumberFormat="1" applyFont="1" applyFill="1" applyBorder="1" applyAlignment="1">
      <alignment horizontal="distributed" vertical="center"/>
    </xf>
    <xf numFmtId="176" fontId="4" fillId="2" borderId="6" xfId="1" applyNumberFormat="1" applyFont="1" applyFill="1" applyBorder="1" applyAlignment="1">
      <alignment vertical="center"/>
    </xf>
    <xf numFmtId="38" fontId="4" fillId="2" borderId="5" xfId="1" applyFont="1" applyFill="1" applyBorder="1" applyAlignment="1">
      <alignment horizontal="distributed" vertical="center"/>
    </xf>
    <xf numFmtId="177" fontId="4" fillId="2" borderId="5" xfId="1" applyNumberFormat="1" applyFont="1" applyFill="1" applyBorder="1" applyAlignment="1">
      <alignment horizontal="distributed" vertical="center"/>
    </xf>
    <xf numFmtId="38" fontId="4" fillId="2" borderId="4" xfId="1" applyFont="1" applyFill="1" applyBorder="1" applyAlignment="1">
      <alignment horizontal="centerContinuous" vertical="center"/>
    </xf>
    <xf numFmtId="38" fontId="4" fillId="2" borderId="5" xfId="1" applyFont="1" applyFill="1" applyBorder="1" applyAlignment="1">
      <alignment horizontal="centerContinuous" vertical="center"/>
    </xf>
    <xf numFmtId="176" fontId="4" fillId="2" borderId="5" xfId="1" applyNumberFormat="1" applyFont="1" applyFill="1" applyBorder="1" applyAlignment="1">
      <alignment horizontal="center" vertical="center"/>
    </xf>
    <xf numFmtId="38" fontId="4" fillId="2" borderId="5" xfId="1" applyFont="1" applyFill="1" applyBorder="1" applyAlignment="1">
      <alignment horizontal="center" vertical="center"/>
    </xf>
    <xf numFmtId="176" fontId="4" fillId="2" borderId="5" xfId="1" applyNumberFormat="1" applyFont="1" applyFill="1" applyBorder="1" applyAlignment="1">
      <alignment horizontal="left" vertical="center" shrinkToFit="1"/>
    </xf>
    <xf numFmtId="176" fontId="4" fillId="2" borderId="5" xfId="1" applyNumberFormat="1" applyFont="1" applyFill="1" applyBorder="1" applyAlignment="1">
      <alignment vertical="center"/>
    </xf>
    <xf numFmtId="176" fontId="4" fillId="2" borderId="5" xfId="1" applyNumberFormat="1" applyFont="1" applyFill="1" applyBorder="1" applyAlignment="1">
      <alignment vertical="center" shrinkToFit="1"/>
    </xf>
    <xf numFmtId="38" fontId="4" fillId="2" borderId="7" xfId="1" applyFont="1" applyFill="1" applyBorder="1" applyAlignment="1">
      <alignment vertical="center"/>
    </xf>
    <xf numFmtId="38" fontId="4" fillId="2" borderId="8" xfId="1" applyFont="1" applyFill="1" applyBorder="1" applyAlignment="1">
      <alignment vertical="center"/>
    </xf>
    <xf numFmtId="176" fontId="4" fillId="2" borderId="9" xfId="1" applyNumberFormat="1" applyFont="1" applyFill="1" applyBorder="1" applyAlignment="1">
      <alignment horizontal="right" vertical="center"/>
    </xf>
    <xf numFmtId="176" fontId="4" fillId="2" borderId="8" xfId="1" applyNumberFormat="1" applyFont="1" applyFill="1" applyBorder="1" applyAlignment="1">
      <alignment horizontal="right" vertical="center"/>
    </xf>
    <xf numFmtId="38" fontId="4" fillId="2" borderId="8" xfId="1" applyFont="1" applyFill="1" applyBorder="1" applyAlignment="1">
      <alignment horizontal="right" vertical="center"/>
    </xf>
    <xf numFmtId="177" fontId="4" fillId="2" borderId="8" xfId="1" applyNumberFormat="1" applyFont="1" applyFill="1" applyBorder="1" applyAlignment="1">
      <alignment horizontal="right" vertical="center"/>
    </xf>
    <xf numFmtId="38" fontId="4" fillId="2" borderId="12" xfId="1" applyFont="1" applyFill="1" applyBorder="1" applyAlignment="1">
      <alignment vertical="center"/>
    </xf>
    <xf numFmtId="38" fontId="4" fillId="2" borderId="13" xfId="1" applyFont="1" applyFill="1" applyBorder="1" applyAlignment="1">
      <alignment horizontal="distributed" vertical="center"/>
    </xf>
    <xf numFmtId="176" fontId="7" fillId="2" borderId="14" xfId="1" applyNumberFormat="1" applyFont="1" applyFill="1" applyBorder="1" applyAlignment="1">
      <alignment vertical="center"/>
    </xf>
    <xf numFmtId="183" fontId="7" fillId="2" borderId="14" xfId="1" applyNumberFormat="1" applyFont="1" applyFill="1" applyBorder="1" applyAlignment="1">
      <alignment vertical="center"/>
    </xf>
    <xf numFmtId="177" fontId="7" fillId="2" borderId="14" xfId="1" applyNumberFormat="1" applyFont="1" applyFill="1" applyBorder="1" applyAlignment="1">
      <alignment horizontal="right" vertical="center"/>
    </xf>
    <xf numFmtId="38" fontId="7" fillId="2" borderId="14" xfId="1" applyFont="1" applyFill="1" applyBorder="1" applyAlignment="1">
      <alignment vertical="center"/>
    </xf>
    <xf numFmtId="38" fontId="4" fillId="2" borderId="8" xfId="1" applyFont="1" applyFill="1" applyBorder="1" applyAlignment="1">
      <alignment horizontal="distributed" vertical="center"/>
    </xf>
    <xf numFmtId="188" fontId="7" fillId="2" borderId="14" xfId="1" applyNumberFormat="1" applyFont="1" applyFill="1" applyBorder="1" applyAlignment="1">
      <alignment horizontal="right" vertical="center"/>
    </xf>
    <xf numFmtId="38" fontId="4" fillId="2" borderId="8" xfId="1" applyFont="1" applyFill="1" applyBorder="1" applyAlignment="1">
      <alignment horizontal="distributed" vertical="center" wrapText="1"/>
    </xf>
    <xf numFmtId="38" fontId="4" fillId="2" borderId="7" xfId="1" applyFont="1" applyFill="1" applyBorder="1" applyAlignment="1">
      <alignment horizontal="centerContinuous" vertical="center"/>
    </xf>
    <xf numFmtId="38" fontId="4" fillId="2" borderId="8" xfId="1" applyFont="1" applyFill="1" applyBorder="1" applyAlignment="1">
      <alignment horizontal="centerContinuous" vertical="center"/>
    </xf>
    <xf numFmtId="176" fontId="7" fillId="0" borderId="14" xfId="1" applyNumberFormat="1" applyFont="1" applyFill="1" applyBorder="1" applyAlignment="1">
      <alignment vertical="center"/>
    </xf>
    <xf numFmtId="38" fontId="4" fillId="2" borderId="3" xfId="1" applyFont="1" applyFill="1" applyBorder="1" applyAlignment="1">
      <alignment horizontal="center" vertical="center"/>
    </xf>
    <xf numFmtId="38" fontId="1" fillId="2" borderId="14" xfId="1" applyFill="1" applyBorder="1"/>
    <xf numFmtId="179" fontId="7" fillId="2" borderId="14" xfId="1" applyNumberFormat="1" applyFont="1" applyFill="1" applyBorder="1" applyAlignment="1">
      <alignment vertical="center"/>
    </xf>
    <xf numFmtId="38" fontId="7" fillId="2" borderId="1" xfId="1" applyFont="1" applyFill="1" applyBorder="1" applyAlignment="1">
      <alignment vertical="center"/>
    </xf>
    <xf numFmtId="38" fontId="7" fillId="2" borderId="10" xfId="1" applyFont="1" applyFill="1" applyBorder="1" applyAlignment="1">
      <alignment vertical="center"/>
    </xf>
    <xf numFmtId="177" fontId="7" fillId="2" borderId="10" xfId="1" applyNumberFormat="1" applyFont="1" applyFill="1" applyBorder="1" applyAlignment="1">
      <alignment vertical="center"/>
    </xf>
    <xf numFmtId="38" fontId="7" fillId="2" borderId="2" xfId="1" applyFont="1" applyFill="1" applyBorder="1" applyAlignment="1">
      <alignment vertical="center"/>
    </xf>
    <xf numFmtId="38" fontId="4" fillId="2" borderId="9" xfId="1" applyFont="1" applyFill="1" applyBorder="1" applyAlignment="1">
      <alignment horizontal="center" vertical="center"/>
    </xf>
    <xf numFmtId="38" fontId="1" fillId="2" borderId="9" xfId="1" applyFill="1" applyBorder="1"/>
    <xf numFmtId="177" fontId="7" fillId="2" borderId="14" xfId="1" applyNumberFormat="1" applyFont="1" applyFill="1" applyBorder="1" applyAlignment="1">
      <alignment vertical="center"/>
    </xf>
    <xf numFmtId="176" fontId="7" fillId="2" borderId="14" xfId="1" applyNumberFormat="1" applyFont="1" applyFill="1" applyBorder="1" applyAlignment="1">
      <alignment horizontal="right" vertical="center"/>
    </xf>
    <xf numFmtId="188" fontId="7" fillId="2" borderId="14" xfId="1" applyNumberFormat="1" applyFont="1" applyFill="1" applyBorder="1" applyAlignment="1">
      <alignment vertical="center"/>
    </xf>
    <xf numFmtId="38" fontId="7" fillId="2" borderId="7" xfId="1" applyFont="1" applyFill="1" applyBorder="1" applyAlignment="1">
      <alignment vertical="center"/>
    </xf>
    <xf numFmtId="38" fontId="7" fillId="2" borderId="11" xfId="1" applyFont="1" applyFill="1" applyBorder="1" applyAlignment="1">
      <alignment vertical="center"/>
    </xf>
    <xf numFmtId="177" fontId="7" fillId="2" borderId="11" xfId="1" applyNumberFormat="1" applyFont="1" applyFill="1" applyBorder="1" applyAlignment="1">
      <alignment vertical="center"/>
    </xf>
    <xf numFmtId="38" fontId="7" fillId="2" borderId="8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43</xdr:row>
      <xdr:rowOff>0</xdr:rowOff>
    </xdr:from>
    <xdr:to>
      <xdr:col>5</xdr:col>
      <xdr:colOff>0</xdr:colOff>
      <xdr:row>46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100-000022080000}"/>
            </a:ext>
          </a:extLst>
        </xdr:cNvPr>
        <xdr:cNvSpPr>
          <a:spLocks noChangeShapeType="1"/>
        </xdr:cNvSpPr>
      </xdr:nvSpPr>
      <xdr:spPr bwMode="auto">
        <a:xfrm flipV="1">
          <a:off x="3371850" y="6410325"/>
          <a:ext cx="962025" cy="428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43</xdr:row>
      <xdr:rowOff>0</xdr:rowOff>
    </xdr:from>
    <xdr:to>
      <xdr:col>4</xdr:col>
      <xdr:colOff>0</xdr:colOff>
      <xdr:row>46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100-000023080000}"/>
            </a:ext>
          </a:extLst>
        </xdr:cNvPr>
        <xdr:cNvSpPr>
          <a:spLocks noChangeShapeType="1"/>
        </xdr:cNvSpPr>
      </xdr:nvSpPr>
      <xdr:spPr bwMode="auto">
        <a:xfrm flipV="1">
          <a:off x="2409825" y="6410325"/>
          <a:ext cx="962025" cy="428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28575</xdr:colOff>
      <xdr:row>40</xdr:row>
      <xdr:rowOff>19050</xdr:rowOff>
    </xdr:from>
    <xdr:to>
      <xdr:col>0</xdr:col>
      <xdr:colOff>219075</xdr:colOff>
      <xdr:row>45</xdr:row>
      <xdr:rowOff>123825</xdr:rowOff>
    </xdr:to>
    <xdr:sp macro="" textlink="">
      <xdr:nvSpPr>
        <xdr:cNvPr id="4" name="テキスト 5">
          <a:extLst>
            <a:ext uri="{FF2B5EF4-FFF2-40B4-BE49-F238E27FC236}">
              <a16:creationId xmlns:a16="http://schemas.microsoft.com/office/drawing/2014/main" id="{00000000-0008-0000-0100-000005080000}"/>
            </a:ext>
          </a:extLst>
        </xdr:cNvPr>
        <xdr:cNvSpPr txBox="1">
          <a:spLocks noChangeArrowheads="1"/>
        </xdr:cNvSpPr>
      </xdr:nvSpPr>
      <xdr:spPr bwMode="auto">
        <a:xfrm>
          <a:off x="28575" y="6000750"/>
          <a:ext cx="190500" cy="8191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前年度対比</a:t>
          </a:r>
        </a:p>
      </xdr:txBody>
    </xdr:sp>
    <xdr:clientData/>
  </xdr:twoCellAnchor>
  <xdr:twoCellAnchor>
    <xdr:from>
      <xdr:col>3</xdr:col>
      <xdr:colOff>0</xdr:colOff>
      <xdr:row>64</xdr:row>
      <xdr:rowOff>0</xdr:rowOff>
    </xdr:from>
    <xdr:to>
      <xdr:col>4</xdr:col>
      <xdr:colOff>0</xdr:colOff>
      <xdr:row>65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2D412229-53A6-4755-BE55-B0ECCCA30C38}"/>
            </a:ext>
          </a:extLst>
        </xdr:cNvPr>
        <xdr:cNvSpPr>
          <a:spLocks noChangeShapeType="1"/>
        </xdr:cNvSpPr>
      </xdr:nvSpPr>
      <xdr:spPr bwMode="auto">
        <a:xfrm flipV="1">
          <a:off x="2409825" y="12553950"/>
          <a:ext cx="962025" cy="419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64</xdr:row>
      <xdr:rowOff>0</xdr:rowOff>
    </xdr:from>
    <xdr:to>
      <xdr:col>5</xdr:col>
      <xdr:colOff>0</xdr:colOff>
      <xdr:row>65</xdr:row>
      <xdr:rowOff>0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FC2741DF-EC57-4E51-A594-29E24762EC4F}"/>
            </a:ext>
          </a:extLst>
        </xdr:cNvPr>
        <xdr:cNvSpPr>
          <a:spLocks noChangeShapeType="1"/>
        </xdr:cNvSpPr>
      </xdr:nvSpPr>
      <xdr:spPr bwMode="auto">
        <a:xfrm flipV="1">
          <a:off x="3371850" y="12553950"/>
          <a:ext cx="962025" cy="419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64</xdr:row>
      <xdr:rowOff>0</xdr:rowOff>
    </xdr:from>
    <xdr:to>
      <xdr:col>6</xdr:col>
      <xdr:colOff>0</xdr:colOff>
      <xdr:row>65</xdr:row>
      <xdr:rowOff>0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BD76E917-2AC5-4FC3-A0BE-5C903C81A71C}"/>
            </a:ext>
          </a:extLst>
        </xdr:cNvPr>
        <xdr:cNvSpPr>
          <a:spLocks noChangeShapeType="1"/>
        </xdr:cNvSpPr>
      </xdr:nvSpPr>
      <xdr:spPr bwMode="auto">
        <a:xfrm flipV="1">
          <a:off x="4333875" y="12553950"/>
          <a:ext cx="1123950" cy="419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63</xdr:row>
      <xdr:rowOff>47625</xdr:rowOff>
    </xdr:from>
    <xdr:to>
      <xdr:col>0</xdr:col>
      <xdr:colOff>200025</xdr:colOff>
      <xdr:row>64</xdr:row>
      <xdr:rowOff>419100</xdr:rowOff>
    </xdr:to>
    <xdr:sp macro="" textlink="">
      <xdr:nvSpPr>
        <xdr:cNvPr id="8" name="テキスト 4">
          <a:extLst>
            <a:ext uri="{FF2B5EF4-FFF2-40B4-BE49-F238E27FC236}">
              <a16:creationId xmlns:a16="http://schemas.microsoft.com/office/drawing/2014/main" id="{336B22A9-DCCC-4A82-A31C-7F3F1DFAD56D}"/>
            </a:ext>
          </a:extLst>
        </xdr:cNvPr>
        <xdr:cNvSpPr txBox="1">
          <a:spLocks noChangeArrowheads="1"/>
        </xdr:cNvSpPr>
      </xdr:nvSpPr>
      <xdr:spPr bwMode="auto">
        <a:xfrm>
          <a:off x="9525" y="12182475"/>
          <a:ext cx="190500" cy="7905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前年度対比</a:t>
          </a:r>
        </a:p>
      </xdr:txBody>
    </xdr:sp>
    <xdr:clientData/>
  </xdr:twoCellAnchor>
  <xdr:twoCellAnchor>
    <xdr:from>
      <xdr:col>1</xdr:col>
      <xdr:colOff>47625</xdr:colOff>
      <xdr:row>64</xdr:row>
      <xdr:rowOff>38100</xdr:rowOff>
    </xdr:from>
    <xdr:to>
      <xdr:col>2</xdr:col>
      <xdr:colOff>19050</xdr:colOff>
      <xdr:row>64</xdr:row>
      <xdr:rowOff>409575</xdr:rowOff>
    </xdr:to>
    <xdr:sp macro="" textlink="">
      <xdr:nvSpPr>
        <xdr:cNvPr id="9" name="テキスト 6">
          <a:extLst>
            <a:ext uri="{FF2B5EF4-FFF2-40B4-BE49-F238E27FC236}">
              <a16:creationId xmlns:a16="http://schemas.microsoft.com/office/drawing/2014/main" id="{072C09D9-2EE7-4E2E-9C93-850B861221B2}"/>
            </a:ext>
          </a:extLst>
        </xdr:cNvPr>
        <xdr:cNvSpPr txBox="1">
          <a:spLocks noChangeArrowheads="1"/>
        </xdr:cNvSpPr>
      </xdr:nvSpPr>
      <xdr:spPr bwMode="auto">
        <a:xfrm>
          <a:off x="285750" y="12592050"/>
          <a:ext cx="1181100" cy="3714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増　 　減　　 率</a:t>
          </a:r>
        </a:p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Ｃ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)/(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Ｂ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)×100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％　　　　　　　　</a:t>
          </a:r>
        </a:p>
      </xdr:txBody>
    </xdr:sp>
    <xdr:clientData/>
  </xdr:twoCellAnchor>
  <xdr:twoCellAnchor>
    <xdr:from>
      <xdr:col>1</xdr:col>
      <xdr:colOff>47625</xdr:colOff>
      <xdr:row>63</xdr:row>
      <xdr:rowOff>9525</xdr:rowOff>
    </xdr:from>
    <xdr:to>
      <xdr:col>1</xdr:col>
      <xdr:colOff>1171575</xdr:colOff>
      <xdr:row>63</xdr:row>
      <xdr:rowOff>428625</xdr:rowOff>
    </xdr:to>
    <xdr:sp macro="" textlink="">
      <xdr:nvSpPr>
        <xdr:cNvPr id="10" name="テキスト 9">
          <a:extLst>
            <a:ext uri="{FF2B5EF4-FFF2-40B4-BE49-F238E27FC236}">
              <a16:creationId xmlns:a16="http://schemas.microsoft.com/office/drawing/2014/main" id="{D2FF80DE-59CF-4169-9450-5899D98CBEE7}"/>
            </a:ext>
          </a:extLst>
        </xdr:cNvPr>
        <xdr:cNvSpPr txBox="1">
          <a:spLocks noChangeArrowheads="1"/>
        </xdr:cNvSpPr>
      </xdr:nvSpPr>
      <xdr:spPr bwMode="auto">
        <a:xfrm>
          <a:off x="285750" y="12144375"/>
          <a:ext cx="1123950" cy="4095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増減額</a:t>
          </a:r>
        </a:p>
        <a:p>
          <a:pPr algn="dist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－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Ｂ） 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Ｃ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72"/>
  <sheetViews>
    <sheetView tabSelected="1" view="pageBreakPreview" zoomScale="64" zoomScaleNormal="100" zoomScaleSheetLayoutView="64" workbookViewId="0">
      <pane xSplit="2" ySplit="7" topLeftCell="C8" activePane="bottomRight" state="frozen"/>
      <selection activeCell="F45" sqref="F45"/>
      <selection pane="topRight" activeCell="F45" sqref="F45"/>
      <selection pane="bottomLeft" activeCell="F45" sqref="F45"/>
      <selection pane="bottomRight"/>
    </sheetView>
  </sheetViews>
  <sheetFormatPr defaultColWidth="9" defaultRowHeight="10.8"/>
  <cols>
    <col min="1" max="1" width="3.109375" style="2" customWidth="1"/>
    <col min="2" max="2" width="15.88671875" style="2" customWidth="1"/>
    <col min="3" max="5" width="12.6640625" style="3" customWidth="1"/>
    <col min="6" max="6" width="14.77734375" style="3" customWidth="1"/>
    <col min="7" max="7" width="12.6640625" style="3" customWidth="1"/>
    <col min="8" max="8" width="12.21875" style="3" customWidth="1"/>
    <col min="9" max="9" width="12" style="3" customWidth="1"/>
    <col min="10" max="10" width="12.21875" style="3" customWidth="1"/>
    <col min="11" max="11" width="10.77734375" style="2" customWidth="1"/>
    <col min="12" max="12" width="10.21875" style="2" customWidth="1"/>
    <col min="13" max="13" width="6.88671875" style="2" customWidth="1"/>
    <col min="14" max="14" width="9" style="5" customWidth="1"/>
    <col min="15" max="15" width="14.33203125" style="2" customWidth="1"/>
    <col min="16" max="16" width="12.109375" style="6" customWidth="1"/>
    <col min="17" max="17" width="9" style="2" customWidth="1"/>
    <col min="18" max="16384" width="9" style="2"/>
  </cols>
  <sheetData>
    <row r="1" spans="1:18" ht="21.75" customHeight="1">
      <c r="A1" s="1" t="s">
        <v>0</v>
      </c>
      <c r="L1" s="4"/>
    </row>
    <row r="2" spans="1:18" ht="21.75" customHeight="1">
      <c r="B2" s="2" t="s">
        <v>1</v>
      </c>
      <c r="E2" s="7"/>
      <c r="L2" s="8"/>
      <c r="O2" s="8" t="s">
        <v>2</v>
      </c>
    </row>
    <row r="3" spans="1:18" ht="11.4" customHeight="1">
      <c r="A3" s="9"/>
      <c r="B3" s="10"/>
      <c r="C3" s="11"/>
      <c r="D3" s="12"/>
      <c r="E3" s="12" t="s">
        <v>3</v>
      </c>
      <c r="F3" s="13"/>
      <c r="G3" s="13"/>
      <c r="H3" s="14"/>
      <c r="I3" s="12" t="s">
        <v>4</v>
      </c>
      <c r="J3" s="12" t="s">
        <v>5</v>
      </c>
      <c r="K3" s="15" t="s">
        <v>6</v>
      </c>
      <c r="L3" s="15" t="s">
        <v>7</v>
      </c>
      <c r="M3" s="10"/>
      <c r="N3" s="16" t="s">
        <v>8</v>
      </c>
      <c r="O3" s="10"/>
      <c r="P3" s="17"/>
    </row>
    <row r="4" spans="1:18" ht="11.4" customHeight="1">
      <c r="A4" s="18"/>
      <c r="B4" s="19"/>
      <c r="C4" s="20"/>
      <c r="D4" s="21"/>
      <c r="E4" s="21" t="s">
        <v>9</v>
      </c>
      <c r="F4" s="21" t="s">
        <v>10</v>
      </c>
      <c r="G4" s="22"/>
      <c r="H4" s="23"/>
      <c r="I4" s="21" t="s">
        <v>11</v>
      </c>
      <c r="J4" s="21" t="s">
        <v>12</v>
      </c>
      <c r="K4" s="24" t="s">
        <v>13</v>
      </c>
      <c r="L4" s="24" t="s">
        <v>13</v>
      </c>
      <c r="M4" s="19"/>
      <c r="N4" s="25" t="s">
        <v>14</v>
      </c>
      <c r="O4" s="19"/>
      <c r="P4" s="26"/>
    </row>
    <row r="5" spans="1:18" ht="11.4" customHeight="1">
      <c r="A5" s="27" t="s">
        <v>15</v>
      </c>
      <c r="B5" s="28"/>
      <c r="C5" s="20" t="s">
        <v>16</v>
      </c>
      <c r="D5" s="21" t="s">
        <v>17</v>
      </c>
      <c r="E5" s="21" t="s">
        <v>18</v>
      </c>
      <c r="F5" s="29" t="s">
        <v>19</v>
      </c>
      <c r="G5" s="21" t="s">
        <v>20</v>
      </c>
      <c r="H5" s="20" t="s">
        <v>21</v>
      </c>
      <c r="I5" s="29" t="s">
        <v>22</v>
      </c>
      <c r="J5" s="29" t="s">
        <v>23</v>
      </c>
      <c r="K5" s="30" t="s">
        <v>24</v>
      </c>
      <c r="L5" s="30" t="s">
        <v>25</v>
      </c>
      <c r="M5" s="24" t="s">
        <v>26</v>
      </c>
      <c r="N5" s="25" t="s">
        <v>27</v>
      </c>
      <c r="O5" s="24" t="s">
        <v>28</v>
      </c>
      <c r="P5" s="31"/>
    </row>
    <row r="6" spans="1:18" ht="11.4" customHeight="1">
      <c r="A6" s="18"/>
      <c r="B6" s="19"/>
      <c r="C6" s="20"/>
      <c r="D6" s="21"/>
      <c r="E6" s="21" t="s">
        <v>29</v>
      </c>
      <c r="F6" s="22"/>
      <c r="G6" s="22"/>
      <c r="H6" s="23"/>
      <c r="I6" s="22"/>
      <c r="J6" s="22"/>
      <c r="K6" s="19" t="s">
        <v>30</v>
      </c>
      <c r="L6" s="19" t="s">
        <v>30</v>
      </c>
      <c r="M6" s="19"/>
      <c r="N6" s="25" t="s">
        <v>31</v>
      </c>
      <c r="O6" s="19"/>
    </row>
    <row r="7" spans="1:18" ht="11.4" customHeight="1">
      <c r="A7" s="32"/>
      <c r="B7" s="33"/>
      <c r="C7" s="34" t="s">
        <v>32</v>
      </c>
      <c r="D7" s="35" t="s">
        <v>33</v>
      </c>
      <c r="E7" s="35" t="s">
        <v>34</v>
      </c>
      <c r="F7" s="35" t="s">
        <v>35</v>
      </c>
      <c r="G7" s="35" t="s">
        <v>36</v>
      </c>
      <c r="H7" s="34" t="s">
        <v>37</v>
      </c>
      <c r="I7" s="35" t="s">
        <v>38</v>
      </c>
      <c r="J7" s="35" t="s">
        <v>39</v>
      </c>
      <c r="K7" s="36" t="s">
        <v>40</v>
      </c>
      <c r="L7" s="36" t="s">
        <v>40</v>
      </c>
      <c r="M7" s="36" t="s">
        <v>40</v>
      </c>
      <c r="N7" s="37" t="s">
        <v>40</v>
      </c>
      <c r="O7" s="33"/>
    </row>
    <row r="8" spans="1:18" ht="11.4" customHeight="1">
      <c r="A8" s="9"/>
      <c r="B8" s="10"/>
      <c r="C8" s="38"/>
      <c r="D8" s="39"/>
      <c r="E8" s="39"/>
      <c r="F8" s="39"/>
      <c r="G8" s="39"/>
      <c r="H8" s="38"/>
      <c r="I8" s="40">
        <f>532878+1</f>
        <v>532879</v>
      </c>
      <c r="J8" s="39"/>
      <c r="K8" s="41"/>
      <c r="L8" s="41"/>
      <c r="M8" s="42"/>
      <c r="N8" s="43"/>
      <c r="O8" s="41"/>
      <c r="P8" s="26"/>
    </row>
    <row r="9" spans="1:18" ht="11.4" customHeight="1">
      <c r="A9" s="18">
        <v>1</v>
      </c>
      <c r="B9" s="24" t="s">
        <v>41</v>
      </c>
      <c r="C9" s="44">
        <v>2410155</v>
      </c>
      <c r="D9" s="45">
        <v>-16103</v>
      </c>
      <c r="E9" s="45">
        <v>0</v>
      </c>
      <c r="F9" s="45">
        <f>SUM(C9:E9)</f>
        <v>2394052</v>
      </c>
      <c r="G9" s="45">
        <v>3168724</v>
      </c>
      <c r="H9" s="46">
        <f>2585127</f>
        <v>2585127</v>
      </c>
      <c r="I9" s="47"/>
      <c r="J9" s="47">
        <f>H9-F9</f>
        <v>191075</v>
      </c>
      <c r="K9" s="48">
        <f>H9/F9*100</f>
        <v>107.981238502756</v>
      </c>
      <c r="L9" s="48">
        <f>H9/G9*100</f>
        <v>81.582586555345301</v>
      </c>
      <c r="M9" s="48">
        <f>ROUND(H9/$H$36*100,1)</f>
        <v>20.6</v>
      </c>
      <c r="N9" s="49">
        <v>-4.4689343432645039</v>
      </c>
      <c r="O9" s="50" t="s">
        <v>42</v>
      </c>
      <c r="P9" s="51"/>
      <c r="Q9" s="52"/>
      <c r="R9" s="53"/>
    </row>
    <row r="10" spans="1:18" ht="11.4" customHeight="1">
      <c r="A10" s="32"/>
      <c r="B10" s="54"/>
      <c r="C10" s="55"/>
      <c r="D10" s="56"/>
      <c r="E10" s="56"/>
      <c r="F10" s="56"/>
      <c r="G10" s="56"/>
      <c r="H10" s="57"/>
      <c r="I10" s="58">
        <v>51317</v>
      </c>
      <c r="J10" s="59"/>
      <c r="K10" s="60"/>
      <c r="L10" s="60"/>
      <c r="M10" s="61"/>
      <c r="N10" s="62"/>
      <c r="O10" s="60"/>
      <c r="P10" s="51"/>
      <c r="R10" s="53"/>
    </row>
    <row r="11" spans="1:18" ht="11.4" customHeight="1">
      <c r="A11" s="9"/>
      <c r="B11" s="63"/>
      <c r="C11" s="43"/>
      <c r="D11" s="64"/>
      <c r="E11" s="64"/>
      <c r="F11" s="65"/>
      <c r="G11" s="64"/>
      <c r="H11" s="66"/>
      <c r="I11" s="40">
        <v>0</v>
      </c>
      <c r="J11" s="40"/>
      <c r="K11" s="67"/>
      <c r="L11" s="67"/>
      <c r="M11" s="42"/>
      <c r="N11" s="68"/>
      <c r="O11" s="67"/>
      <c r="P11" s="51"/>
      <c r="R11" s="53"/>
    </row>
    <row r="12" spans="1:18" ht="11.4" customHeight="1">
      <c r="A12" s="18">
        <v>2</v>
      </c>
      <c r="B12" s="24" t="s">
        <v>43</v>
      </c>
      <c r="C12" s="44">
        <v>4</v>
      </c>
      <c r="D12" s="45">
        <v>0</v>
      </c>
      <c r="E12" s="45">
        <v>0</v>
      </c>
      <c r="F12" s="45">
        <f t="shared" ref="F12" si="0">SUM(C12:E12)</f>
        <v>4</v>
      </c>
      <c r="G12" s="45">
        <v>0</v>
      </c>
      <c r="H12" s="46">
        <v>0</v>
      </c>
      <c r="I12" s="47"/>
      <c r="J12" s="45">
        <f>H12-F12</f>
        <v>-4</v>
      </c>
      <c r="K12" s="48">
        <f>H12/F12*100</f>
        <v>0</v>
      </c>
      <c r="L12" s="69" t="s">
        <v>44</v>
      </c>
      <c r="M12" s="48">
        <f>ROUND(H12/$H$36*100,1)</f>
        <v>0</v>
      </c>
      <c r="N12" s="70" t="s">
        <v>45</v>
      </c>
      <c r="O12" s="50"/>
      <c r="P12" s="51"/>
      <c r="R12" s="53"/>
    </row>
    <row r="13" spans="1:18" ht="11.4" customHeight="1">
      <c r="A13" s="32"/>
      <c r="B13" s="54"/>
      <c r="C13" s="55"/>
      <c r="D13" s="56"/>
      <c r="E13" s="56"/>
      <c r="F13" s="56"/>
      <c r="G13" s="56"/>
      <c r="H13" s="57"/>
      <c r="I13" s="58">
        <v>0</v>
      </c>
      <c r="J13" s="56"/>
      <c r="K13" s="60"/>
      <c r="L13" s="60"/>
      <c r="M13" s="61"/>
      <c r="N13" s="71"/>
      <c r="O13" s="60"/>
      <c r="P13" s="51"/>
      <c r="R13" s="53"/>
    </row>
    <row r="14" spans="1:18" ht="11.4" customHeight="1">
      <c r="A14" s="9"/>
      <c r="B14" s="63"/>
      <c r="C14" s="43"/>
      <c r="D14" s="64"/>
      <c r="E14" s="64"/>
      <c r="F14" s="65"/>
      <c r="G14" s="64"/>
      <c r="H14" s="66"/>
      <c r="I14" s="40">
        <v>0</v>
      </c>
      <c r="J14" s="64"/>
      <c r="K14" s="67"/>
      <c r="L14" s="67"/>
      <c r="M14" s="42"/>
      <c r="N14" s="72"/>
      <c r="O14" s="67"/>
      <c r="P14" s="51"/>
      <c r="R14" s="53"/>
    </row>
    <row r="15" spans="1:18" ht="11.4" customHeight="1">
      <c r="A15" s="18">
        <v>3</v>
      </c>
      <c r="B15" s="24" t="s">
        <v>46</v>
      </c>
      <c r="C15" s="44">
        <v>1965</v>
      </c>
      <c r="D15" s="45">
        <v>0</v>
      </c>
      <c r="E15" s="45">
        <v>0</v>
      </c>
      <c r="F15" s="45">
        <f t="shared" ref="F15" si="1">SUM(C15:E15)</f>
        <v>1965</v>
      </c>
      <c r="G15" s="45">
        <v>1856</v>
      </c>
      <c r="H15" s="46">
        <v>1856</v>
      </c>
      <c r="I15" s="47"/>
      <c r="J15" s="45">
        <f>H15-F15</f>
        <v>-109</v>
      </c>
      <c r="K15" s="48">
        <f>H15/F15*100</f>
        <v>94.452926208651405</v>
      </c>
      <c r="L15" s="48">
        <f>H15/G15*100</f>
        <v>100</v>
      </c>
      <c r="M15" s="48">
        <f>ROUND(H15/$H$36*100,1)</f>
        <v>0</v>
      </c>
      <c r="N15" s="49">
        <v>-7.4314214463840402</v>
      </c>
      <c r="O15" s="73"/>
      <c r="P15" s="51"/>
      <c r="Q15" s="52"/>
      <c r="R15" s="53"/>
    </row>
    <row r="16" spans="1:18" ht="11.4" customHeight="1">
      <c r="A16" s="32"/>
      <c r="B16" s="54"/>
      <c r="C16" s="55"/>
      <c r="D16" s="56"/>
      <c r="E16" s="56"/>
      <c r="F16" s="56"/>
      <c r="G16" s="56"/>
      <c r="H16" s="57"/>
      <c r="I16" s="58">
        <v>0</v>
      </c>
      <c r="J16" s="56"/>
      <c r="K16" s="60"/>
      <c r="L16" s="60"/>
      <c r="M16" s="61"/>
      <c r="N16" s="62"/>
      <c r="O16" s="60"/>
      <c r="P16" s="51"/>
      <c r="R16" s="53"/>
    </row>
    <row r="17" spans="1:18" ht="11.4" customHeight="1">
      <c r="A17" s="9"/>
      <c r="B17" s="15"/>
      <c r="C17" s="43"/>
      <c r="D17" s="64"/>
      <c r="E17" s="64"/>
      <c r="F17" s="65"/>
      <c r="G17" s="64"/>
      <c r="H17" s="66"/>
      <c r="I17" s="40">
        <v>0</v>
      </c>
      <c r="J17" s="64"/>
      <c r="K17" s="67"/>
      <c r="L17" s="67"/>
      <c r="M17" s="42"/>
      <c r="N17" s="72"/>
      <c r="O17" s="67"/>
      <c r="P17" s="51"/>
      <c r="R17" s="53"/>
    </row>
    <row r="18" spans="1:18" ht="11.4" customHeight="1">
      <c r="A18" s="18">
        <v>4</v>
      </c>
      <c r="B18" s="24" t="s">
        <v>47</v>
      </c>
      <c r="C18" s="44">
        <v>1</v>
      </c>
      <c r="D18" s="45">
        <v>6184</v>
      </c>
      <c r="E18" s="45">
        <v>0</v>
      </c>
      <c r="F18" s="45">
        <f t="shared" ref="F18" si="2">SUM(C18:E18)</f>
        <v>6185</v>
      </c>
      <c r="G18" s="45">
        <v>7241</v>
      </c>
      <c r="H18" s="46">
        <v>7241</v>
      </c>
      <c r="I18" s="47"/>
      <c r="J18" s="45">
        <f>H18-F18</f>
        <v>1056</v>
      </c>
      <c r="K18" s="74">
        <f>H18/F18*100</f>
        <v>117.07356507679872</v>
      </c>
      <c r="L18" s="48">
        <f>H18/G18*100</f>
        <v>100</v>
      </c>
      <c r="M18" s="48">
        <f>ROUND(H18/$H$36*100,1)</f>
        <v>0.1</v>
      </c>
      <c r="N18" s="49">
        <v>2642.8030303030305</v>
      </c>
      <c r="O18" s="50"/>
      <c r="P18" s="51"/>
      <c r="R18" s="53"/>
    </row>
    <row r="19" spans="1:18" ht="11.4" customHeight="1">
      <c r="A19" s="32"/>
      <c r="B19" s="75"/>
      <c r="C19" s="55"/>
      <c r="D19" s="56"/>
      <c r="E19" s="56"/>
      <c r="F19" s="56"/>
      <c r="G19" s="56"/>
      <c r="H19" s="57"/>
      <c r="I19" s="58">
        <v>0</v>
      </c>
      <c r="J19" s="56"/>
      <c r="K19" s="60"/>
      <c r="L19" s="60"/>
      <c r="M19" s="61"/>
      <c r="N19" s="62"/>
      <c r="O19" s="60"/>
      <c r="P19" s="51"/>
      <c r="R19" s="53"/>
    </row>
    <row r="20" spans="1:18" ht="11.4" customHeight="1">
      <c r="A20" s="9"/>
      <c r="B20" s="15"/>
      <c r="C20" s="43"/>
      <c r="D20" s="64"/>
      <c r="E20" s="64"/>
      <c r="F20" s="65"/>
      <c r="G20" s="64"/>
      <c r="H20" s="66"/>
      <c r="I20" s="40">
        <v>0</v>
      </c>
      <c r="J20" s="64"/>
      <c r="K20" s="67"/>
      <c r="L20" s="67"/>
      <c r="M20" s="42"/>
      <c r="N20" s="72"/>
      <c r="O20" s="67"/>
      <c r="P20" s="51"/>
      <c r="R20" s="53"/>
    </row>
    <row r="21" spans="1:18" ht="11.4" customHeight="1">
      <c r="A21" s="18">
        <v>5</v>
      </c>
      <c r="B21" s="24" t="s">
        <v>48</v>
      </c>
      <c r="C21" s="44">
        <v>8818352</v>
      </c>
      <c r="D21" s="45">
        <v>40555</v>
      </c>
      <c r="E21" s="45">
        <v>0</v>
      </c>
      <c r="F21" s="45">
        <f t="shared" ref="F21" si="3">SUM(C21:E21)</f>
        <v>8858907</v>
      </c>
      <c r="G21" s="45">
        <v>8252471</v>
      </c>
      <c r="H21" s="46">
        <v>8252471</v>
      </c>
      <c r="I21" s="47"/>
      <c r="J21" s="45">
        <f>H21-F21</f>
        <v>-606436</v>
      </c>
      <c r="K21" s="76">
        <f>H21/F21*100</f>
        <v>93.154505403431813</v>
      </c>
      <c r="L21" s="48">
        <f>H21/G21*100</f>
        <v>100</v>
      </c>
      <c r="M21" s="48">
        <f>ROUND(H21/$H$36*100,1)-0.1</f>
        <v>65.7</v>
      </c>
      <c r="N21" s="49">
        <v>8.0307073292271061E-2</v>
      </c>
      <c r="O21" s="50"/>
      <c r="P21" s="51"/>
      <c r="R21" s="53"/>
    </row>
    <row r="22" spans="1:18" ht="11.4" customHeight="1">
      <c r="A22" s="32"/>
      <c r="B22" s="75"/>
      <c r="C22" s="55"/>
      <c r="D22" s="56"/>
      <c r="E22" s="56"/>
      <c r="F22" s="56"/>
      <c r="G22" s="56"/>
      <c r="H22" s="57"/>
      <c r="I22" s="58">
        <v>0</v>
      </c>
      <c r="J22" s="56"/>
      <c r="K22" s="60"/>
      <c r="L22" s="60"/>
      <c r="M22" s="61"/>
      <c r="N22" s="62"/>
      <c r="O22" s="60"/>
      <c r="P22" s="51"/>
      <c r="R22" s="53"/>
    </row>
    <row r="23" spans="1:18" ht="11.4" customHeight="1">
      <c r="A23" s="9"/>
      <c r="B23" s="15"/>
      <c r="C23" s="43"/>
      <c r="D23" s="64"/>
      <c r="E23" s="64"/>
      <c r="F23" s="65"/>
      <c r="G23" s="64"/>
      <c r="H23" s="66"/>
      <c r="I23" s="40">
        <v>0</v>
      </c>
      <c r="J23" s="64"/>
      <c r="K23" s="67"/>
      <c r="L23" s="67"/>
      <c r="M23" s="42"/>
      <c r="N23" s="72"/>
      <c r="O23" s="67"/>
      <c r="P23" s="51"/>
      <c r="R23" s="53"/>
    </row>
    <row r="24" spans="1:18" ht="11.4" customHeight="1">
      <c r="A24" s="18">
        <v>6</v>
      </c>
      <c r="B24" s="24" t="s">
        <v>49</v>
      </c>
      <c r="C24" s="44">
        <v>719</v>
      </c>
      <c r="D24" s="45">
        <v>0</v>
      </c>
      <c r="E24" s="45">
        <v>0</v>
      </c>
      <c r="F24" s="45">
        <f t="shared" ref="F24" si="4">SUM(C24:E24)</f>
        <v>719</v>
      </c>
      <c r="G24" s="45">
        <v>694</v>
      </c>
      <c r="H24" s="46">
        <v>694</v>
      </c>
      <c r="I24" s="47"/>
      <c r="J24" s="45">
        <f>H24-F24</f>
        <v>-25</v>
      </c>
      <c r="K24" s="48">
        <f>H24/F24*100</f>
        <v>96.522948539638392</v>
      </c>
      <c r="L24" s="48">
        <f>H24/G24*100</f>
        <v>100</v>
      </c>
      <c r="M24" s="48">
        <f>ROUND(H24/$H$36*100,1)</f>
        <v>0</v>
      </c>
      <c r="N24" s="49">
        <v>30.206378986866795</v>
      </c>
      <c r="O24" s="50"/>
      <c r="P24" s="51"/>
      <c r="R24" s="53"/>
    </row>
    <row r="25" spans="1:18" ht="11.4" customHeight="1">
      <c r="A25" s="32"/>
      <c r="B25" s="75"/>
      <c r="C25" s="55"/>
      <c r="D25" s="56"/>
      <c r="E25" s="56"/>
      <c r="F25" s="56"/>
      <c r="G25" s="56"/>
      <c r="H25" s="57"/>
      <c r="I25" s="58">
        <v>0</v>
      </c>
      <c r="J25" s="56"/>
      <c r="K25" s="60"/>
      <c r="L25" s="60"/>
      <c r="M25" s="61"/>
      <c r="N25" s="62"/>
      <c r="O25" s="60"/>
      <c r="P25" s="51"/>
      <c r="R25" s="53"/>
    </row>
    <row r="26" spans="1:18" ht="11.4" customHeight="1">
      <c r="A26" s="9"/>
      <c r="B26" s="15"/>
      <c r="C26" s="43"/>
      <c r="D26" s="64"/>
      <c r="E26" s="64"/>
      <c r="F26" s="65"/>
      <c r="G26" s="64"/>
      <c r="H26" s="66"/>
      <c r="I26" s="40">
        <v>0</v>
      </c>
      <c r="J26" s="64"/>
      <c r="K26" s="67"/>
      <c r="L26" s="67"/>
      <c r="M26" s="42"/>
      <c r="N26" s="72"/>
      <c r="O26" s="67"/>
      <c r="P26" s="51"/>
      <c r="R26" s="53"/>
    </row>
    <row r="27" spans="1:18" ht="11.4" customHeight="1">
      <c r="A27" s="18">
        <v>7</v>
      </c>
      <c r="B27" s="24" t="s">
        <v>50</v>
      </c>
      <c r="C27" s="44">
        <v>1370270</v>
      </c>
      <c r="D27" s="45">
        <v>43019</v>
      </c>
      <c r="E27" s="45">
        <v>0</v>
      </c>
      <c r="F27" s="45">
        <f t="shared" ref="F27" si="5">SUM(C27:E27)</f>
        <v>1413289</v>
      </c>
      <c r="G27" s="45">
        <f>1359857-1</f>
        <v>1359856</v>
      </c>
      <c r="H27" s="46">
        <f>1359857-1</f>
        <v>1359856</v>
      </c>
      <c r="I27" s="47"/>
      <c r="J27" s="45">
        <f>H27-F27</f>
        <v>-53433</v>
      </c>
      <c r="K27" s="48">
        <f>H27/F27*100</f>
        <v>96.21924461309753</v>
      </c>
      <c r="L27" s="48">
        <f>H27/G27*100</f>
        <v>100</v>
      </c>
      <c r="M27" s="48">
        <f>ROUND(H27/$H$36*100,1)</f>
        <v>10.8</v>
      </c>
      <c r="N27" s="49">
        <v>43.913659593337364</v>
      </c>
      <c r="O27" s="50"/>
      <c r="P27" s="51"/>
      <c r="R27" s="53"/>
    </row>
    <row r="28" spans="1:18" ht="11.4" customHeight="1">
      <c r="A28" s="32"/>
      <c r="B28" s="75"/>
      <c r="C28" s="55"/>
      <c r="D28" s="56"/>
      <c r="E28" s="56"/>
      <c r="F28" s="56"/>
      <c r="G28" s="56"/>
      <c r="H28" s="57"/>
      <c r="I28" s="58">
        <v>0</v>
      </c>
      <c r="J28" s="56"/>
      <c r="K28" s="60"/>
      <c r="L28" s="60"/>
      <c r="M28" s="61"/>
      <c r="N28" s="62"/>
      <c r="O28" s="60"/>
      <c r="P28" s="51"/>
      <c r="R28" s="53"/>
    </row>
    <row r="29" spans="1:18" ht="11.4" customHeight="1">
      <c r="A29" s="9"/>
      <c r="B29" s="63"/>
      <c r="C29" s="43"/>
      <c r="D29" s="64"/>
      <c r="E29" s="64"/>
      <c r="F29" s="65"/>
      <c r="G29" s="64"/>
      <c r="H29" s="66"/>
      <c r="I29" s="40">
        <v>0</v>
      </c>
      <c r="J29" s="64"/>
      <c r="K29" s="67"/>
      <c r="L29" s="67"/>
      <c r="M29" s="42"/>
      <c r="N29" s="72"/>
      <c r="O29" s="67"/>
      <c r="P29" s="51"/>
      <c r="R29" s="53"/>
    </row>
    <row r="30" spans="1:18" ht="11.4" customHeight="1">
      <c r="A30" s="18">
        <v>8</v>
      </c>
      <c r="B30" s="24" t="s">
        <v>51</v>
      </c>
      <c r="C30" s="44">
        <v>80001</v>
      </c>
      <c r="D30" s="45">
        <v>180451</v>
      </c>
      <c r="E30" s="45">
        <v>0</v>
      </c>
      <c r="F30" s="45">
        <f t="shared" ref="F30" si="6">SUM(C30:E30)</f>
        <v>260452</v>
      </c>
      <c r="G30" s="45">
        <v>260452</v>
      </c>
      <c r="H30" s="46">
        <v>260452</v>
      </c>
      <c r="I30" s="47"/>
      <c r="J30" s="45">
        <f>H30-F30</f>
        <v>0</v>
      </c>
      <c r="K30" s="48">
        <f>H30/F30*100</f>
        <v>100</v>
      </c>
      <c r="L30" s="48">
        <f>H30/G30*100</f>
        <v>100</v>
      </c>
      <c r="M30" s="48">
        <f>ROUND(H30/$H$36*100,1)</f>
        <v>2.1</v>
      </c>
      <c r="N30" s="49">
        <v>-78.176565271636619</v>
      </c>
      <c r="O30" s="50"/>
      <c r="P30" s="51"/>
      <c r="R30" s="53"/>
    </row>
    <row r="31" spans="1:18" ht="11.4" customHeight="1">
      <c r="A31" s="32"/>
      <c r="B31" s="54"/>
      <c r="C31" s="55"/>
      <c r="D31" s="56"/>
      <c r="E31" s="56"/>
      <c r="F31" s="56"/>
      <c r="G31" s="56"/>
      <c r="H31" s="57"/>
      <c r="I31" s="58">
        <v>0</v>
      </c>
      <c r="J31" s="56"/>
      <c r="K31" s="60"/>
      <c r="L31" s="60"/>
      <c r="M31" s="61"/>
      <c r="N31" s="62"/>
      <c r="O31" s="60"/>
      <c r="P31" s="51"/>
      <c r="R31" s="53"/>
    </row>
    <row r="32" spans="1:18" ht="11.4" customHeight="1">
      <c r="A32" s="9"/>
      <c r="B32" s="63"/>
      <c r="C32" s="43"/>
      <c r="D32" s="64"/>
      <c r="E32" s="64"/>
      <c r="F32" s="65"/>
      <c r="G32" s="64"/>
      <c r="H32" s="77"/>
      <c r="I32" s="78">
        <v>2185</v>
      </c>
      <c r="J32" s="64"/>
      <c r="K32" s="67"/>
      <c r="L32" s="67"/>
      <c r="M32" s="42"/>
      <c r="N32" s="72"/>
      <c r="O32" s="67"/>
      <c r="P32" s="51"/>
      <c r="R32" s="53"/>
    </row>
    <row r="33" spans="1:18" ht="11.4" customHeight="1">
      <c r="A33" s="18">
        <v>9</v>
      </c>
      <c r="B33" s="24" t="s">
        <v>52</v>
      </c>
      <c r="C33" s="44">
        <v>18933</v>
      </c>
      <c r="D33" s="45">
        <v>1364</v>
      </c>
      <c r="E33" s="45">
        <v>0</v>
      </c>
      <c r="F33" s="45">
        <f>SUM(C33:E33)</f>
        <v>20297</v>
      </c>
      <c r="G33" s="45">
        <v>84885</v>
      </c>
      <c r="H33" s="79">
        <v>82700</v>
      </c>
      <c r="I33" s="80"/>
      <c r="J33" s="45">
        <f>H33-F33</f>
        <v>62403</v>
      </c>
      <c r="K33" s="48">
        <f>H33/F33*100</f>
        <v>407.44937675518554</v>
      </c>
      <c r="L33" s="48">
        <f>H33/G33*100</f>
        <v>97.42592919832714</v>
      </c>
      <c r="M33" s="48">
        <f>ROUND(H33/$H$36*100,1)</f>
        <v>0.7</v>
      </c>
      <c r="N33" s="49">
        <v>68.418051482567606</v>
      </c>
      <c r="O33" s="50"/>
      <c r="P33" s="51"/>
      <c r="R33" s="53"/>
    </row>
    <row r="34" spans="1:18" ht="11.4" customHeight="1">
      <c r="A34" s="32"/>
      <c r="B34" s="54"/>
      <c r="C34" s="55"/>
      <c r="D34" s="56"/>
      <c r="E34" s="56"/>
      <c r="F34" s="56"/>
      <c r="G34" s="56"/>
      <c r="H34" s="57"/>
      <c r="I34" s="58">
        <v>0</v>
      </c>
      <c r="J34" s="56"/>
      <c r="K34" s="60"/>
      <c r="L34" s="60"/>
      <c r="M34" s="61"/>
      <c r="N34" s="62"/>
      <c r="O34" s="60"/>
      <c r="P34" s="51"/>
      <c r="R34" s="53"/>
    </row>
    <row r="35" spans="1:18" ht="11.4" customHeight="1">
      <c r="A35" s="9"/>
      <c r="B35" s="10"/>
      <c r="C35" s="43"/>
      <c r="D35" s="64"/>
      <c r="E35" s="64"/>
      <c r="F35" s="64"/>
      <c r="G35" s="64"/>
      <c r="H35" s="66"/>
      <c r="I35" s="43">
        <f>I8+I11+I14+I17+I20+I23+I26+I29+I32</f>
        <v>535064</v>
      </c>
      <c r="J35" s="64"/>
      <c r="K35" s="67"/>
      <c r="L35" s="67"/>
      <c r="M35" s="42"/>
      <c r="N35" s="72"/>
      <c r="O35" s="81"/>
      <c r="P35" s="51"/>
      <c r="R35" s="53"/>
    </row>
    <row r="36" spans="1:18" ht="11.4" customHeight="1">
      <c r="A36" s="27" t="s">
        <v>53</v>
      </c>
      <c r="B36" s="28"/>
      <c r="C36" s="44">
        <f>SUM(C9:C34)</f>
        <v>12700400</v>
      </c>
      <c r="D36" s="46">
        <f>SUM(D9:D34)</f>
        <v>255470</v>
      </c>
      <c r="E36" s="46">
        <f>SUM(E9:E34)</f>
        <v>0</v>
      </c>
      <c r="F36" s="46">
        <f>SUM(C36:E36)</f>
        <v>12955870</v>
      </c>
      <c r="G36" s="46">
        <f>SUM(G9:G34)</f>
        <v>13136179</v>
      </c>
      <c r="H36" s="46">
        <f>SUM(H9:H34)</f>
        <v>12550397</v>
      </c>
      <c r="I36" s="44"/>
      <c r="J36" s="45">
        <f>H36-F36</f>
        <v>-405473</v>
      </c>
      <c r="K36" s="48">
        <f>H36/F36*100</f>
        <v>96.870352975137905</v>
      </c>
      <c r="L36" s="48">
        <f>H36/G36*100</f>
        <v>95.54069718447046</v>
      </c>
      <c r="M36" s="48">
        <f>SUM(M8:M34)</f>
        <v>100</v>
      </c>
      <c r="N36" s="49">
        <v>-4.5028996720177838</v>
      </c>
      <c r="O36" s="50" t="s">
        <v>42</v>
      </c>
      <c r="P36" s="51"/>
      <c r="Q36" s="82"/>
      <c r="R36" s="53"/>
    </row>
    <row r="37" spans="1:18" ht="11.4" customHeight="1">
      <c r="A37" s="32"/>
      <c r="B37" s="33"/>
      <c r="C37" s="55"/>
      <c r="D37" s="56"/>
      <c r="E37" s="56"/>
      <c r="F37" s="56"/>
      <c r="G37" s="56"/>
      <c r="H37" s="57"/>
      <c r="I37" s="58">
        <f>I10+I13+I16+I19+I22+I25+I28+I31+I34</f>
        <v>51317</v>
      </c>
      <c r="J37" s="56"/>
      <c r="K37" s="60"/>
      <c r="L37" s="60"/>
      <c r="M37" s="61"/>
      <c r="N37" s="62"/>
      <c r="O37" s="83"/>
      <c r="P37" s="26"/>
    </row>
    <row r="38" spans="1:18" ht="11.4" customHeight="1">
      <c r="A38" s="9"/>
      <c r="B38" s="10"/>
      <c r="C38" s="43"/>
      <c r="D38" s="64"/>
      <c r="E38" s="64"/>
      <c r="F38" s="64"/>
      <c r="G38" s="64"/>
      <c r="H38" s="66"/>
      <c r="I38" s="40">
        <v>585325</v>
      </c>
      <c r="J38" s="64"/>
      <c r="K38" s="67"/>
      <c r="L38" s="67"/>
      <c r="M38" s="67"/>
      <c r="N38" s="84"/>
      <c r="O38" s="81"/>
      <c r="P38" s="26"/>
    </row>
    <row r="39" spans="1:18" ht="11.4" customHeight="1">
      <c r="A39" s="27" t="s">
        <v>54</v>
      </c>
      <c r="B39" s="28"/>
      <c r="C39" s="85">
        <v>12319200</v>
      </c>
      <c r="D39" s="86">
        <v>1086135</v>
      </c>
      <c r="E39" s="86">
        <v>0</v>
      </c>
      <c r="F39" s="86">
        <v>13405335</v>
      </c>
      <c r="G39" s="86">
        <v>13805456</v>
      </c>
      <c r="H39" s="86">
        <v>13142176</v>
      </c>
      <c r="I39" s="85"/>
      <c r="J39" s="45">
        <f>H39-F39</f>
        <v>-263159</v>
      </c>
      <c r="K39" s="48">
        <f>H39/F39*100</f>
        <v>98.036908439811469</v>
      </c>
      <c r="L39" s="48">
        <f>H39/G39*100</f>
        <v>95.195522697692851</v>
      </c>
      <c r="M39" s="87">
        <v>99.999999999999986</v>
      </c>
      <c r="N39" s="49">
        <v>-17.184846781730421</v>
      </c>
      <c r="O39" s="50" t="s">
        <v>55</v>
      </c>
      <c r="P39" s="26"/>
    </row>
    <row r="40" spans="1:18" ht="11.4" customHeight="1">
      <c r="A40" s="32"/>
      <c r="B40" s="33"/>
      <c r="C40" s="55"/>
      <c r="D40" s="56"/>
      <c r="E40" s="56"/>
      <c r="F40" s="56"/>
      <c r="G40" s="56"/>
      <c r="H40" s="57"/>
      <c r="I40" s="58">
        <v>78321</v>
      </c>
      <c r="J40" s="59"/>
      <c r="K40" s="60"/>
      <c r="L40" s="60"/>
      <c r="M40" s="60"/>
      <c r="N40" s="88"/>
      <c r="O40" s="83"/>
      <c r="P40" s="26"/>
    </row>
    <row r="41" spans="1:18" ht="11.4" customHeight="1">
      <c r="A41" s="89"/>
      <c r="B41" s="90" t="s">
        <v>56</v>
      </c>
      <c r="C41" s="43"/>
      <c r="D41" s="64"/>
      <c r="E41" s="64"/>
      <c r="F41" s="64"/>
      <c r="G41" s="64"/>
      <c r="H41" s="66"/>
      <c r="I41" s="64">
        <f>I35-I38</f>
        <v>-50261</v>
      </c>
      <c r="J41" s="91"/>
      <c r="K41" s="92"/>
      <c r="L41" s="92"/>
      <c r="M41" s="92"/>
      <c r="N41" s="93"/>
      <c r="O41" s="67"/>
      <c r="P41" s="26"/>
    </row>
    <row r="42" spans="1:18" ht="11.4" customHeight="1">
      <c r="A42" s="94"/>
      <c r="B42" s="95"/>
      <c r="C42" s="44">
        <f t="shared" ref="C42:H42" si="7">C36-C39</f>
        <v>381200</v>
      </c>
      <c r="D42" s="46">
        <f t="shared" si="7"/>
        <v>-830665</v>
      </c>
      <c r="E42" s="46">
        <f t="shared" si="7"/>
        <v>0</v>
      </c>
      <c r="F42" s="46">
        <f t="shared" si="7"/>
        <v>-449465</v>
      </c>
      <c r="G42" s="46">
        <f t="shared" si="7"/>
        <v>-669277</v>
      </c>
      <c r="H42" s="46">
        <f t="shared" si="7"/>
        <v>-591779</v>
      </c>
      <c r="I42" s="85"/>
      <c r="J42" s="51"/>
      <c r="K42" s="96"/>
      <c r="L42" s="96"/>
      <c r="M42" s="96"/>
      <c r="N42" s="97"/>
      <c r="O42" s="50"/>
      <c r="P42" s="26"/>
    </row>
    <row r="43" spans="1:18" ht="11.4" customHeight="1">
      <c r="A43" s="94"/>
      <c r="B43" s="98" t="s">
        <v>57</v>
      </c>
      <c r="C43" s="55"/>
      <c r="D43" s="59"/>
      <c r="E43" s="59"/>
      <c r="F43" s="59"/>
      <c r="G43" s="59"/>
      <c r="H43" s="55"/>
      <c r="I43" s="99">
        <f>I37-I40</f>
        <v>-27004</v>
      </c>
      <c r="J43" s="51"/>
      <c r="K43" s="96"/>
      <c r="L43" s="96"/>
      <c r="M43" s="96"/>
      <c r="N43" s="97"/>
      <c r="O43" s="50"/>
      <c r="P43" s="26"/>
    </row>
    <row r="44" spans="1:18" ht="11.4" customHeight="1">
      <c r="A44" s="94"/>
      <c r="B44" s="90" t="s">
        <v>31</v>
      </c>
      <c r="C44" s="43"/>
      <c r="D44" s="40"/>
      <c r="E44" s="40"/>
      <c r="F44" s="72"/>
      <c r="G44" s="72"/>
      <c r="H44" s="72"/>
      <c r="I44" s="72">
        <f>I41/I38*100</f>
        <v>-8.5868534574808866</v>
      </c>
      <c r="J44" s="51"/>
      <c r="K44" s="96"/>
      <c r="L44" s="96"/>
      <c r="M44" s="96"/>
      <c r="N44" s="97"/>
      <c r="O44" s="50"/>
      <c r="P44" s="26"/>
    </row>
    <row r="45" spans="1:18" ht="11.4" customHeight="1">
      <c r="A45" s="94"/>
      <c r="B45" s="95"/>
      <c r="C45" s="100">
        <f>C42/C39*100</f>
        <v>3.0943567764140529</v>
      </c>
      <c r="D45" s="101"/>
      <c r="E45" s="101"/>
      <c r="F45" s="49">
        <f>F42/F39*100</f>
        <v>-3.3528815206781477</v>
      </c>
      <c r="G45" s="49">
        <f>G42/G39*100</f>
        <v>-4.8479166497651365</v>
      </c>
      <c r="H45" s="49">
        <f>H42/H39*100</f>
        <v>-4.5028996720177838</v>
      </c>
      <c r="I45" s="102"/>
      <c r="J45" s="51"/>
      <c r="K45" s="96"/>
      <c r="L45" s="96"/>
      <c r="M45" s="96"/>
      <c r="N45" s="97"/>
      <c r="O45" s="50"/>
      <c r="P45" s="26"/>
    </row>
    <row r="46" spans="1:18" ht="11.4" customHeight="1">
      <c r="A46" s="103"/>
      <c r="B46" s="104" t="s">
        <v>58</v>
      </c>
      <c r="C46" s="55"/>
      <c r="D46" s="59"/>
      <c r="E46" s="59"/>
      <c r="F46" s="55"/>
      <c r="G46" s="55"/>
      <c r="H46" s="55"/>
      <c r="I46" s="105">
        <f>I43/I40*100</f>
        <v>-34.478620038048547</v>
      </c>
      <c r="J46" s="106"/>
      <c r="K46" s="107"/>
      <c r="L46" s="107"/>
      <c r="M46" s="107"/>
      <c r="N46" s="108"/>
      <c r="O46" s="60"/>
      <c r="P46" s="26"/>
    </row>
    <row r="47" spans="1:18">
      <c r="P47" s="26"/>
    </row>
    <row r="48" spans="1:18" ht="16.2">
      <c r="A48" s="109"/>
      <c r="B48" s="110" t="s">
        <v>59</v>
      </c>
      <c r="C48" s="111"/>
      <c r="D48" s="111"/>
      <c r="E48" s="111"/>
      <c r="F48" s="111"/>
      <c r="G48" s="111"/>
      <c r="H48" s="111"/>
      <c r="I48" s="111"/>
      <c r="J48" s="111"/>
      <c r="K48" s="112"/>
      <c r="L48" s="113"/>
      <c r="M48" s="114"/>
      <c r="N48" s="112" t="s">
        <v>2</v>
      </c>
      <c r="P48" s="26"/>
    </row>
    <row r="49" spans="1:16" ht="13.2">
      <c r="A49" s="115"/>
      <c r="B49" s="116"/>
      <c r="C49" s="117"/>
      <c r="D49" s="118"/>
      <c r="E49" s="119"/>
      <c r="F49" s="120"/>
      <c r="G49" s="120"/>
      <c r="H49" s="121"/>
      <c r="I49" s="118"/>
      <c r="J49" s="118"/>
      <c r="K49" s="122" t="s">
        <v>6</v>
      </c>
      <c r="L49" s="116"/>
      <c r="M49" s="123" t="s">
        <v>8</v>
      </c>
      <c r="N49" s="116"/>
      <c r="P49" s="26"/>
    </row>
    <row r="50" spans="1:16" ht="21.6">
      <c r="A50" s="124"/>
      <c r="B50" s="125"/>
      <c r="C50" s="126"/>
      <c r="D50" s="127"/>
      <c r="E50" s="126" t="s">
        <v>3</v>
      </c>
      <c r="F50" s="127" t="s">
        <v>60</v>
      </c>
      <c r="G50" s="127" t="s">
        <v>10</v>
      </c>
      <c r="H50" s="128"/>
      <c r="I50" s="127"/>
      <c r="J50" s="127" t="s">
        <v>61</v>
      </c>
      <c r="K50" s="129" t="s">
        <v>62</v>
      </c>
      <c r="L50" s="125"/>
      <c r="M50" s="130" t="s">
        <v>14</v>
      </c>
      <c r="N50" s="125"/>
      <c r="P50" s="26"/>
    </row>
    <row r="51" spans="1:16">
      <c r="A51" s="131" t="s">
        <v>15</v>
      </c>
      <c r="B51" s="132"/>
      <c r="C51" s="126" t="s">
        <v>16</v>
      </c>
      <c r="D51" s="127" t="s">
        <v>17</v>
      </c>
      <c r="E51" s="126" t="s">
        <v>9</v>
      </c>
      <c r="F51" s="127" t="s">
        <v>63</v>
      </c>
      <c r="G51" s="127"/>
      <c r="H51" s="126" t="s">
        <v>64</v>
      </c>
      <c r="I51" s="127" t="s">
        <v>65</v>
      </c>
      <c r="J51" s="133"/>
      <c r="K51" s="134" t="s">
        <v>25</v>
      </c>
      <c r="L51" s="129" t="s">
        <v>26</v>
      </c>
      <c r="M51" s="130" t="s">
        <v>27</v>
      </c>
      <c r="N51" s="129" t="s">
        <v>28</v>
      </c>
      <c r="P51" s="26"/>
    </row>
    <row r="52" spans="1:16">
      <c r="A52" s="124"/>
      <c r="B52" s="125"/>
      <c r="C52" s="126"/>
      <c r="D52" s="127"/>
      <c r="E52" s="126" t="s">
        <v>66</v>
      </c>
      <c r="F52" s="127" t="s">
        <v>67</v>
      </c>
      <c r="G52" s="135" t="s">
        <v>68</v>
      </c>
      <c r="H52" s="128"/>
      <c r="I52" s="136"/>
      <c r="J52" s="137" t="s">
        <v>69</v>
      </c>
      <c r="K52" s="125" t="s">
        <v>30</v>
      </c>
      <c r="L52" s="125"/>
      <c r="M52" s="130" t="s">
        <v>31</v>
      </c>
      <c r="N52" s="125"/>
      <c r="P52" s="26"/>
    </row>
    <row r="53" spans="1:16">
      <c r="A53" s="138"/>
      <c r="B53" s="139"/>
      <c r="C53" s="140" t="s">
        <v>32</v>
      </c>
      <c r="D53" s="141" t="s">
        <v>33</v>
      </c>
      <c r="E53" s="140" t="s">
        <v>34</v>
      </c>
      <c r="F53" s="141" t="s">
        <v>35</v>
      </c>
      <c r="G53" s="141" t="s">
        <v>36</v>
      </c>
      <c r="H53" s="140" t="s">
        <v>37</v>
      </c>
      <c r="I53" s="141" t="s">
        <v>38</v>
      </c>
      <c r="J53" s="141" t="s">
        <v>39</v>
      </c>
      <c r="K53" s="142" t="s">
        <v>40</v>
      </c>
      <c r="L53" s="142" t="s">
        <v>40</v>
      </c>
      <c r="M53" s="143" t="s">
        <v>40</v>
      </c>
      <c r="N53" s="139"/>
      <c r="P53" s="26"/>
    </row>
    <row r="54" spans="1:16" ht="12">
      <c r="A54" s="144">
        <v>1</v>
      </c>
      <c r="B54" s="145" t="s">
        <v>70</v>
      </c>
      <c r="C54" s="146">
        <v>262659</v>
      </c>
      <c r="D54" s="146">
        <v>1123</v>
      </c>
      <c r="E54" s="146">
        <v>0</v>
      </c>
      <c r="F54" s="146">
        <v>0</v>
      </c>
      <c r="G54" s="146">
        <v>263782</v>
      </c>
      <c r="H54" s="146">
        <v>238741</v>
      </c>
      <c r="I54" s="146">
        <v>0</v>
      </c>
      <c r="J54" s="146">
        <v>25041</v>
      </c>
      <c r="K54" s="147">
        <v>90.5</v>
      </c>
      <c r="L54" s="147">
        <v>1.9</v>
      </c>
      <c r="M54" s="148">
        <v>2.5</v>
      </c>
      <c r="N54" s="149"/>
      <c r="P54" s="26"/>
    </row>
    <row r="55" spans="1:16" ht="12">
      <c r="A55" s="138">
        <v>2</v>
      </c>
      <c r="B55" s="150" t="s">
        <v>71</v>
      </c>
      <c r="C55" s="146">
        <v>8582253</v>
      </c>
      <c r="D55" s="146">
        <v>14820</v>
      </c>
      <c r="E55" s="146">
        <v>0</v>
      </c>
      <c r="F55" s="146">
        <v>0</v>
      </c>
      <c r="G55" s="146">
        <v>8597073</v>
      </c>
      <c r="H55" s="146">
        <v>7980639</v>
      </c>
      <c r="I55" s="146">
        <v>0</v>
      </c>
      <c r="J55" s="146">
        <v>616434</v>
      </c>
      <c r="K55" s="147">
        <v>92.8</v>
      </c>
      <c r="L55" s="147">
        <v>65.2</v>
      </c>
      <c r="M55" s="151">
        <v>-0.1</v>
      </c>
      <c r="N55" s="149"/>
      <c r="P55" s="26"/>
    </row>
    <row r="56" spans="1:16" ht="21.6">
      <c r="A56" s="138">
        <v>3</v>
      </c>
      <c r="B56" s="152" t="s">
        <v>72</v>
      </c>
      <c r="C56" s="146">
        <v>3676168</v>
      </c>
      <c r="D56" s="146">
        <v>0</v>
      </c>
      <c r="E56" s="146">
        <v>0</v>
      </c>
      <c r="F56" s="146">
        <v>0</v>
      </c>
      <c r="G56" s="146">
        <v>3676168</v>
      </c>
      <c r="H56" s="146">
        <v>3676165</v>
      </c>
      <c r="I56" s="146">
        <v>0</v>
      </c>
      <c r="J56" s="146">
        <v>3</v>
      </c>
      <c r="K56" s="147">
        <v>100</v>
      </c>
      <c r="L56" s="147">
        <v>30</v>
      </c>
      <c r="M56" s="151">
        <v>7</v>
      </c>
      <c r="N56" s="149"/>
      <c r="P56" s="26"/>
    </row>
    <row r="57" spans="1:16" ht="12">
      <c r="A57" s="138">
        <v>4</v>
      </c>
      <c r="B57" s="150" t="s">
        <v>73</v>
      </c>
      <c r="C57" s="146">
        <v>89096</v>
      </c>
      <c r="D57" s="146">
        <v>0</v>
      </c>
      <c r="E57" s="146">
        <v>0</v>
      </c>
      <c r="F57" s="146">
        <v>0</v>
      </c>
      <c r="G57" s="146">
        <v>89096</v>
      </c>
      <c r="H57" s="146">
        <v>63175</v>
      </c>
      <c r="I57" s="146">
        <v>0</v>
      </c>
      <c r="J57" s="146">
        <v>25921</v>
      </c>
      <c r="K57" s="147">
        <v>70.900000000000006</v>
      </c>
      <c r="L57" s="147">
        <v>0.5</v>
      </c>
      <c r="M57" s="151">
        <v>0.9</v>
      </c>
      <c r="N57" s="149"/>
      <c r="P57" s="26"/>
    </row>
    <row r="58" spans="1:16" ht="12">
      <c r="A58" s="138">
        <v>5</v>
      </c>
      <c r="B58" s="150" t="s">
        <v>74</v>
      </c>
      <c r="C58" s="146">
        <v>718</v>
      </c>
      <c r="D58" s="146">
        <v>196635</v>
      </c>
      <c r="E58" s="146">
        <v>0</v>
      </c>
      <c r="F58" s="146">
        <v>0</v>
      </c>
      <c r="G58" s="146">
        <v>197353</v>
      </c>
      <c r="H58" s="146">
        <v>197329</v>
      </c>
      <c r="I58" s="146">
        <v>0</v>
      </c>
      <c r="J58" s="146">
        <v>24</v>
      </c>
      <c r="K58" s="147">
        <v>100</v>
      </c>
      <c r="L58" s="147">
        <v>1.6</v>
      </c>
      <c r="M58" s="151">
        <v>-78.5</v>
      </c>
      <c r="N58" s="149"/>
      <c r="P58" s="26"/>
    </row>
    <row r="59" spans="1:16" ht="12">
      <c r="A59" s="138">
        <v>6</v>
      </c>
      <c r="B59" s="150" t="s">
        <v>75</v>
      </c>
      <c r="C59" s="146">
        <v>1</v>
      </c>
      <c r="D59" s="146">
        <v>0</v>
      </c>
      <c r="E59" s="146">
        <v>0</v>
      </c>
      <c r="F59" s="146">
        <v>0</v>
      </c>
      <c r="G59" s="146">
        <v>1</v>
      </c>
      <c r="H59" s="146">
        <v>0</v>
      </c>
      <c r="I59" s="146">
        <v>0</v>
      </c>
      <c r="J59" s="146">
        <v>1</v>
      </c>
      <c r="K59" s="147">
        <v>0</v>
      </c>
      <c r="L59" s="147">
        <v>0</v>
      </c>
      <c r="M59" s="151" t="s">
        <v>44</v>
      </c>
      <c r="N59" s="149"/>
      <c r="P59" s="26"/>
    </row>
    <row r="60" spans="1:16" ht="12">
      <c r="A60" s="138">
        <v>7</v>
      </c>
      <c r="B60" s="150" t="s">
        <v>76</v>
      </c>
      <c r="C60" s="146">
        <v>59505</v>
      </c>
      <c r="D60" s="146">
        <v>42892</v>
      </c>
      <c r="E60" s="146">
        <v>0</v>
      </c>
      <c r="F60" s="146">
        <v>0</v>
      </c>
      <c r="G60" s="146">
        <v>102397</v>
      </c>
      <c r="H60" s="146">
        <v>92383</v>
      </c>
      <c r="I60" s="146">
        <v>0</v>
      </c>
      <c r="J60" s="146">
        <v>10014</v>
      </c>
      <c r="K60" s="147">
        <v>90.2</v>
      </c>
      <c r="L60" s="147">
        <v>0.8</v>
      </c>
      <c r="M60" s="151">
        <v>-62.7</v>
      </c>
      <c r="N60" s="149"/>
      <c r="P60" s="26"/>
    </row>
    <row r="61" spans="1:16" ht="33" customHeight="1">
      <c r="A61" s="138">
        <v>8</v>
      </c>
      <c r="B61" s="150" t="s">
        <v>77</v>
      </c>
      <c r="C61" s="146">
        <v>30000</v>
      </c>
      <c r="D61" s="146">
        <v>0</v>
      </c>
      <c r="E61" s="146">
        <v>0</v>
      </c>
      <c r="F61" s="146">
        <v>0</v>
      </c>
      <c r="G61" s="146">
        <v>30000</v>
      </c>
      <c r="H61" s="146">
        <v>0</v>
      </c>
      <c r="I61" s="146">
        <v>0</v>
      </c>
      <c r="J61" s="146">
        <v>30000</v>
      </c>
      <c r="K61" s="147">
        <v>0</v>
      </c>
      <c r="L61" s="147">
        <v>0</v>
      </c>
      <c r="M61" s="151" t="s">
        <v>44</v>
      </c>
      <c r="N61" s="149"/>
    </row>
    <row r="62" spans="1:16" ht="33" customHeight="1">
      <c r="A62" s="153" t="s">
        <v>78</v>
      </c>
      <c r="B62" s="154"/>
      <c r="C62" s="146">
        <v>12700400</v>
      </c>
      <c r="D62" s="146">
        <v>255470</v>
      </c>
      <c r="E62" s="146">
        <v>0</v>
      </c>
      <c r="F62" s="146">
        <v>0</v>
      </c>
      <c r="G62" s="146">
        <v>12955870</v>
      </c>
      <c r="H62" s="155">
        <v>12248432</v>
      </c>
      <c r="I62" s="155">
        <v>0</v>
      </c>
      <c r="J62" s="155">
        <v>707438</v>
      </c>
      <c r="K62" s="147">
        <v>94.5</v>
      </c>
      <c r="L62" s="147">
        <v>100</v>
      </c>
      <c r="M62" s="151">
        <v>-4.9000000000000004</v>
      </c>
      <c r="N62" s="149"/>
    </row>
    <row r="63" spans="1:16" ht="33" customHeight="1">
      <c r="A63" s="153" t="s">
        <v>79</v>
      </c>
      <c r="B63" s="154"/>
      <c r="C63" s="146">
        <v>12319200</v>
      </c>
      <c r="D63" s="146">
        <v>1086135</v>
      </c>
      <c r="E63" s="146">
        <v>0</v>
      </c>
      <c r="F63" s="146">
        <v>0</v>
      </c>
      <c r="G63" s="146">
        <v>13405335</v>
      </c>
      <c r="H63" s="146">
        <v>12881725</v>
      </c>
      <c r="I63" s="146">
        <v>0</v>
      </c>
      <c r="J63" s="146">
        <v>523610</v>
      </c>
      <c r="K63" s="147">
        <v>96.1</v>
      </c>
      <c r="L63" s="147">
        <v>100</v>
      </c>
      <c r="M63" s="151">
        <v>-12.2</v>
      </c>
      <c r="N63" s="149"/>
    </row>
    <row r="64" spans="1:16" ht="33" customHeight="1">
      <c r="A64" s="156"/>
      <c r="B64" s="157"/>
      <c r="C64" s="146">
        <v>381200</v>
      </c>
      <c r="D64" s="158">
        <v>-830665</v>
      </c>
      <c r="E64" s="158">
        <v>0</v>
      </c>
      <c r="F64" s="158">
        <v>0</v>
      </c>
      <c r="G64" s="158">
        <v>-449465</v>
      </c>
      <c r="H64" s="158">
        <v>-633293</v>
      </c>
      <c r="I64" s="146">
        <v>0</v>
      </c>
      <c r="J64" s="146">
        <v>183828</v>
      </c>
      <c r="K64" s="159"/>
      <c r="L64" s="160"/>
      <c r="M64" s="161"/>
      <c r="N64" s="162"/>
    </row>
    <row r="65" spans="1:14" ht="33" customHeight="1">
      <c r="A65" s="163"/>
      <c r="B65" s="164"/>
      <c r="C65" s="165">
        <v>3.0943567764140529</v>
      </c>
      <c r="D65" s="166"/>
      <c r="E65" s="166"/>
      <c r="F65" s="166"/>
      <c r="G65" s="167">
        <v>-3.3528815206781477</v>
      </c>
      <c r="H65" s="167">
        <v>-4.9162126966691186</v>
      </c>
      <c r="I65" s="166" t="s">
        <v>44</v>
      </c>
      <c r="J65" s="165">
        <v>35.107809247340576</v>
      </c>
      <c r="K65" s="168"/>
      <c r="L65" s="169"/>
      <c r="M65" s="170"/>
      <c r="N65" s="171"/>
    </row>
    <row r="66" spans="1:14" ht="33" customHeight="1"/>
    <row r="67" spans="1:14" ht="33" customHeight="1"/>
    <row r="68" spans="1:14" ht="33" customHeight="1"/>
    <row r="69" spans="1:14" ht="33" customHeight="1"/>
    <row r="70" spans="1:14" ht="33" customHeight="1"/>
    <row r="71" spans="1:14" ht="33" customHeight="1"/>
    <row r="72" spans="1:14" ht="33" customHeight="1"/>
  </sheetData>
  <phoneticPr fontId="3"/>
  <printOptions gridLinesSet="0"/>
  <pageMargins left="0.98425196850393704" right="0.6692913385826772" top="0.78740157480314965" bottom="0.51181102362204722" header="0" footer="0.51181102362204722"/>
  <pageSetup paperSize="9" scale="75" firstPageNumber="144" fitToHeight="0" orientation="landscape" useFirstPageNumber="1" r:id="rId1"/>
  <headerFooter alignWithMargins="0"/>
  <rowBreaks count="1" manualBreakCount="1">
    <brk id="46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国保会計</vt:lpstr>
      <vt:lpstr>国保会計!Print_Area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2025-03-25T08:15:48Z</dcterms:created>
  <dcterms:modified xsi:type="dcterms:W3CDTF">2025-03-25T08:16:03Z</dcterms:modified>
</cp:coreProperties>
</file>