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8_{CEA03A4D-C99A-4230-BA2A-A944B1C089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直診会計" sheetId="1" r:id="rId1"/>
  </sheets>
  <definedNames>
    <definedName name="_xlnm.Print_Area" localSheetId="0">直診会計!$A$1:$O$57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L33" i="1"/>
  <c r="K33" i="1"/>
  <c r="J33" i="1"/>
  <c r="I31" i="1"/>
  <c r="I37" i="1" s="1"/>
  <c r="E30" i="1"/>
  <c r="E36" i="1" s="1"/>
  <c r="D30" i="1"/>
  <c r="D36" i="1" s="1"/>
  <c r="C30" i="1"/>
  <c r="F30" i="1" s="1"/>
  <c r="F36" i="1" s="1"/>
  <c r="F39" i="1" s="1"/>
  <c r="I29" i="1"/>
  <c r="L27" i="1"/>
  <c r="F27" i="1"/>
  <c r="K27" i="1" s="1"/>
  <c r="L24" i="1"/>
  <c r="F24" i="1"/>
  <c r="K24" i="1" s="1"/>
  <c r="L21" i="1"/>
  <c r="K21" i="1"/>
  <c r="F21" i="1"/>
  <c r="J21" i="1" s="1"/>
  <c r="L18" i="1"/>
  <c r="F18" i="1"/>
  <c r="K18" i="1" s="1"/>
  <c r="L15" i="1"/>
  <c r="F15" i="1"/>
  <c r="K15" i="1" s="1"/>
  <c r="H12" i="1"/>
  <c r="G12" i="1"/>
  <c r="G30" i="1" s="1"/>
  <c r="G36" i="1" s="1"/>
  <c r="G39" i="1" s="1"/>
  <c r="F12" i="1"/>
  <c r="L9" i="1"/>
  <c r="F9" i="1"/>
  <c r="J9" i="1" s="1"/>
  <c r="J18" i="1" l="1"/>
  <c r="J15" i="1"/>
  <c r="J27" i="1"/>
  <c r="C36" i="1"/>
  <c r="C39" i="1" s="1"/>
  <c r="K9" i="1"/>
  <c r="J12" i="1"/>
  <c r="J24" i="1"/>
  <c r="L12" i="1"/>
  <c r="H30" i="1"/>
  <c r="K12" i="1"/>
  <c r="K30" i="1" l="1"/>
  <c r="M18" i="1"/>
  <c r="M27" i="1"/>
  <c r="M15" i="1"/>
  <c r="H36" i="1"/>
  <c r="H39" i="1" s="1"/>
  <c r="J30" i="1"/>
  <c r="M21" i="1"/>
  <c r="M24" i="1"/>
  <c r="L30" i="1"/>
  <c r="M9" i="1"/>
  <c r="M12" i="1"/>
  <c r="M30" i="1" l="1"/>
</calcChain>
</file>

<file path=xl/sharedStrings.xml><?xml version="1.0" encoding="utf-8"?>
<sst xmlns="http://schemas.openxmlformats.org/spreadsheetml/2006/main" count="110" uniqueCount="76">
  <si>
    <t>国民健康保険事業特別会計（直営診療施設勘定）　歳入歳出款別決算の状況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トクベツ</t>
    </rPh>
    <rPh sb="10" eb="12">
      <t>カイケイ</t>
    </rPh>
    <rPh sb="13" eb="15">
      <t>チョクエイ</t>
    </rPh>
    <rPh sb="15" eb="17">
      <t>シンリョウ</t>
    </rPh>
    <rPh sb="17" eb="19">
      <t>シセツ</t>
    </rPh>
    <rPh sb="19" eb="21">
      <t>カンジョウ</t>
    </rPh>
    <rPh sb="23" eb="25">
      <t>サイニュウ</t>
    </rPh>
    <rPh sb="25" eb="27">
      <t>サイシュツ</t>
    </rPh>
    <rPh sb="27" eb="28">
      <t>カン</t>
    </rPh>
    <rPh sb="28" eb="29">
      <t>ベツ</t>
    </rPh>
    <rPh sb="29" eb="31">
      <t>ケッサン</t>
    </rPh>
    <rPh sb="32" eb="34">
      <t>ジョウキョウ</t>
    </rPh>
    <phoneticPr fontId="3"/>
  </si>
  <si>
    <t>（歳　　　入）</t>
  </si>
  <si>
    <t>（単位　千円）</t>
  </si>
  <si>
    <t>継続費及び</t>
  </si>
  <si>
    <t>収入未済額</t>
  </si>
  <si>
    <t>予算現額に</t>
  </si>
  <si>
    <t>予算に対す</t>
  </si>
  <si>
    <t>調定に対す</t>
  </si>
  <si>
    <t>前年度</t>
  </si>
  <si>
    <t>繰越事業費</t>
  </si>
  <si>
    <t>予算現額</t>
  </si>
  <si>
    <t>(不納欠損額)</t>
  </si>
  <si>
    <t>対する増減</t>
  </si>
  <si>
    <t>る収入割合</t>
  </si>
  <si>
    <t>決算額に</t>
  </si>
  <si>
    <t>科　　　目</t>
  </si>
  <si>
    <t>当初予算額</t>
  </si>
  <si>
    <t>補正予算額</t>
  </si>
  <si>
    <t>繰越財源</t>
  </si>
  <si>
    <t>(イ)＋(ロ)＋(ハ)</t>
  </si>
  <si>
    <t>調定額</t>
  </si>
  <si>
    <t>収入済額</t>
  </si>
  <si>
    <t>(ホ) － (ヘ)</t>
  </si>
  <si>
    <t>(ヘ) － (ニ)</t>
  </si>
  <si>
    <t>(ヘ)／(ニ)</t>
  </si>
  <si>
    <t>(ヘ)／(ホ)</t>
  </si>
  <si>
    <t>構成比</t>
  </si>
  <si>
    <t>対する</t>
  </si>
  <si>
    <t>摘要</t>
  </si>
  <si>
    <t>充当額</t>
  </si>
  <si>
    <t>　×100</t>
  </si>
  <si>
    <t>増減率</t>
  </si>
  <si>
    <t>(イ)</t>
  </si>
  <si>
    <t>(ロ)</t>
  </si>
  <si>
    <t>(ハ)</t>
  </si>
  <si>
    <t>(ニ)</t>
  </si>
  <si>
    <t>(ホ）</t>
  </si>
  <si>
    <t>(ヘ)</t>
  </si>
  <si>
    <t>(ト)</t>
  </si>
  <si>
    <t>(チ)</t>
  </si>
  <si>
    <t>％</t>
  </si>
  <si>
    <t>診療収入</t>
    <rPh sb="0" eb="2">
      <t>シンリョウ</t>
    </rPh>
    <rPh sb="2" eb="4">
      <t>シュウニュウ</t>
    </rPh>
    <phoneticPr fontId="3"/>
  </si>
  <si>
    <t>使用料及び手数料</t>
  </si>
  <si>
    <t>国庫支出金</t>
    <rPh sb="0" eb="2">
      <t>コッコ</t>
    </rPh>
    <rPh sb="2" eb="5">
      <t>シシュツキン</t>
    </rPh>
    <phoneticPr fontId="3"/>
  </si>
  <si>
    <t>繰入金</t>
    <phoneticPr fontId="3"/>
  </si>
  <si>
    <t>繰越金</t>
  </si>
  <si>
    <t>諸収入</t>
    <rPh sb="0" eb="1">
      <t>ショ</t>
    </rPh>
    <rPh sb="1" eb="3">
      <t>シュウニュウ</t>
    </rPh>
    <phoneticPr fontId="3"/>
  </si>
  <si>
    <t>市債</t>
    <rPh sb="0" eb="2">
      <t>シサイ</t>
    </rPh>
    <phoneticPr fontId="3"/>
  </si>
  <si>
    <t>歳　入　合　計 (Ａ)</t>
  </si>
  <si>
    <t>前年度歳入合計 (Ｂ)</t>
  </si>
  <si>
    <t>増減額</t>
  </si>
  <si>
    <t>(Ａ)－(Ｂ)    (Ｃ)</t>
  </si>
  <si>
    <t>－</t>
  </si>
  <si>
    <t>(Ｃ)／(Ｂ)×100 ％</t>
  </si>
  <si>
    <t>(－)</t>
    <phoneticPr fontId="3"/>
  </si>
  <si>
    <t>（歳　　　出）</t>
  </si>
  <si>
    <t>予備費支出</t>
  </si>
  <si>
    <t>不用額</t>
  </si>
  <si>
    <t>る支出割合</t>
  </si>
  <si>
    <t>及び流用</t>
  </si>
  <si>
    <t>支出済額</t>
  </si>
  <si>
    <t>翌年度繰越額</t>
  </si>
  <si>
    <t>繰越額</t>
  </si>
  <si>
    <t>増減</t>
  </si>
  <si>
    <t>(イ)＋(ロ)＋(ハ)＋(ニ)</t>
  </si>
  <si>
    <t>(ホ)－(ヘ)－(ト)</t>
  </si>
  <si>
    <t>総務費</t>
    <rPh sb="0" eb="3">
      <t>ソウムヒ</t>
    </rPh>
    <phoneticPr fontId="6"/>
  </si>
  <si>
    <t>医業費</t>
    <rPh sb="0" eb="2">
      <t>イギョウ</t>
    </rPh>
    <rPh sb="2" eb="3">
      <t>ヒ</t>
    </rPh>
    <phoneticPr fontId="6"/>
  </si>
  <si>
    <t>施設整備費</t>
    <rPh sb="0" eb="2">
      <t>シセツ</t>
    </rPh>
    <rPh sb="2" eb="4">
      <t>セイビ</t>
    </rPh>
    <rPh sb="4" eb="5">
      <t>ヒ</t>
    </rPh>
    <phoneticPr fontId="6"/>
  </si>
  <si>
    <t>公債費</t>
  </si>
  <si>
    <t>予備費</t>
    <rPh sb="0" eb="3">
      <t>ヨビヒ</t>
    </rPh>
    <phoneticPr fontId="6"/>
  </si>
  <si>
    <t>-</t>
  </si>
  <si>
    <t>諸支出金</t>
    <rPh sb="0" eb="1">
      <t>ショ</t>
    </rPh>
    <rPh sb="1" eb="4">
      <t>シシュツキン</t>
    </rPh>
    <phoneticPr fontId="6"/>
  </si>
  <si>
    <t>皆増</t>
    <rPh sb="0" eb="1">
      <t>ミナ</t>
    </rPh>
    <rPh sb="1" eb="2">
      <t>ゾウ</t>
    </rPh>
    <phoneticPr fontId="6"/>
  </si>
  <si>
    <t>歳　出　合　計  (Ａ)</t>
  </si>
  <si>
    <t>前年度歳出合計  (Ｂ)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</si>
</sst>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△ &quot;#,##0"/>
    <numFmt numFmtId="177" formatCode="#,##0;[Red]&quot;△&quot;#,##0"/>
    <numFmt numFmtId="178" formatCode="#,##0.0;[Red]&quot;△&quot;#,##0.0"/>
    <numFmt numFmtId="179" formatCode="#,##0;&quot;△&quot;#,##0"/>
    <numFmt numFmtId="180" formatCode="0.0"/>
    <numFmt numFmtId="181" formatCode="#,##0.0;\△#,##0.0"/>
    <numFmt numFmtId="182" formatCode="0.0000"/>
    <numFmt numFmtId="183" formatCode="\(#,##0\)"/>
    <numFmt numFmtId="184" formatCode="#,##0.0;[Red]\-#,##0.0"/>
    <numFmt numFmtId="185" formatCode="0.000"/>
    <numFmt numFmtId="186" formatCode="#,##0.0;&quot;△&quot;#,##0.0"/>
  </numFmts>
  <fonts count="10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3">
    <xf numFmtId="0" fontId="0" fillId="0" borderId="0" xfId="0"/>
    <xf numFmtId="0" fontId="2" fillId="2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/>
    <xf numFmtId="178" fontId="4" fillId="0" borderId="0" xfId="0" applyNumberFormat="1" applyFont="1" applyFill="1" applyAlignment="1">
      <alignment vertical="center"/>
    </xf>
    <xf numFmtId="38" fontId="4" fillId="0" borderId="0" xfId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7" fontId="4" fillId="0" borderId="3" xfId="1" applyNumberFormat="1" applyFont="1" applyFill="1" applyBorder="1" applyAlignment="1">
      <alignment horizontal="distributed" vertical="center"/>
    </xf>
    <xf numFmtId="177" fontId="4" fillId="0" borderId="2" xfId="1" applyNumberFormat="1" applyFont="1" applyFill="1" applyBorder="1" applyAlignment="1">
      <alignment horizontal="distributed" vertical="center"/>
    </xf>
    <xf numFmtId="177" fontId="4" fillId="0" borderId="2" xfId="1" applyNumberFormat="1" applyFont="1" applyFill="1" applyBorder="1" applyAlignment="1">
      <alignment vertical="center"/>
    </xf>
    <xf numFmtId="177" fontId="4" fillId="0" borderId="3" xfId="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/>
    </xf>
    <xf numFmtId="178" fontId="4" fillId="0" borderId="2" xfId="0" applyNumberFormat="1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7" fontId="4" fillId="0" borderId="6" xfId="1" applyNumberFormat="1" applyFont="1" applyFill="1" applyBorder="1" applyAlignment="1">
      <alignment horizontal="distributed" vertical="center"/>
    </xf>
    <xf numFmtId="177" fontId="4" fillId="0" borderId="5" xfId="1" applyNumberFormat="1" applyFont="1" applyFill="1" applyBorder="1" applyAlignment="1">
      <alignment horizontal="distributed" vertical="center"/>
    </xf>
    <xf numFmtId="177" fontId="4" fillId="0" borderId="5" xfId="1" applyNumberFormat="1" applyFont="1" applyFill="1" applyBorder="1" applyAlignment="1">
      <alignment vertical="center"/>
    </xf>
    <xf numFmtId="177" fontId="4" fillId="0" borderId="6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distributed" vertical="center"/>
    </xf>
    <xf numFmtId="178" fontId="4" fillId="0" borderId="5" xfId="0" applyNumberFormat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 vertical="center"/>
    </xf>
    <xf numFmtId="177" fontId="4" fillId="0" borderId="5" xfId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177" fontId="4" fillId="0" borderId="9" xfId="1" applyNumberFormat="1" applyFont="1" applyFill="1" applyBorder="1" applyAlignment="1">
      <alignment horizontal="right" vertical="center"/>
    </xf>
    <xf numFmtId="177" fontId="4" fillId="0" borderId="8" xfId="1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right" vertical="center"/>
    </xf>
    <xf numFmtId="177" fontId="6" fillId="0" borderId="3" xfId="1" applyNumberFormat="1" applyFont="1" applyFill="1" applyBorder="1" applyAlignment="1">
      <alignment vertical="center"/>
    </xf>
    <xf numFmtId="177" fontId="6" fillId="0" borderId="2" xfId="1" applyNumberFormat="1" applyFont="1" applyFill="1" applyBorder="1" applyAlignment="1">
      <alignment vertical="center"/>
    </xf>
    <xf numFmtId="177" fontId="7" fillId="0" borderId="2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77" fontId="7" fillId="0" borderId="3" xfId="1" applyNumberFormat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vertical="center"/>
    </xf>
    <xf numFmtId="177" fontId="7" fillId="0" borderId="6" xfId="1" applyNumberFormat="1" applyFont="1" applyFill="1" applyBorder="1" applyAlignment="1">
      <alignment vertical="center"/>
    </xf>
    <xf numFmtId="179" fontId="7" fillId="0" borderId="5" xfId="1" applyNumberFormat="1" applyFont="1" applyFill="1" applyBorder="1" applyAlignment="1">
      <alignment vertical="center"/>
    </xf>
    <xf numFmtId="177" fontId="7" fillId="0" borderId="5" xfId="1" applyNumberFormat="1" applyFont="1" applyFill="1" applyBorder="1" applyAlignment="1">
      <alignment vertical="center"/>
    </xf>
    <xf numFmtId="180" fontId="7" fillId="0" borderId="5" xfId="0" applyNumberFormat="1" applyFont="1" applyFill="1" applyBorder="1" applyAlignment="1">
      <alignment vertical="center"/>
    </xf>
    <xf numFmtId="181" fontId="7" fillId="0" borderId="6" xfId="1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177" fontId="7" fillId="0" borderId="4" xfId="1" applyNumberFormat="1" applyFont="1" applyFill="1" applyBorder="1" applyAlignment="1">
      <alignment vertical="center"/>
    </xf>
    <xf numFmtId="182" fontId="8" fillId="0" borderId="0" xfId="0" applyNumberFormat="1" applyFont="1" applyFill="1" applyAlignment="1">
      <alignment vertical="center"/>
    </xf>
    <xf numFmtId="0" fontId="0" fillId="0" borderId="8" xfId="0" applyFill="1" applyBorder="1" applyAlignment="1">
      <alignment horizontal="distributed"/>
    </xf>
    <xf numFmtId="177" fontId="7" fillId="0" borderId="9" xfId="1" applyNumberFormat="1" applyFont="1" applyFill="1" applyBorder="1" applyAlignment="1">
      <alignment vertical="center"/>
    </xf>
    <xf numFmtId="179" fontId="7" fillId="0" borderId="8" xfId="1" applyNumberFormat="1" applyFont="1" applyFill="1" applyBorder="1" applyAlignment="1">
      <alignment vertical="center"/>
    </xf>
    <xf numFmtId="177" fontId="7" fillId="0" borderId="8" xfId="1" applyNumberFormat="1" applyFont="1" applyFill="1" applyBorder="1" applyAlignment="1">
      <alignment vertical="center"/>
    </xf>
    <xf numFmtId="183" fontId="7" fillId="0" borderId="8" xfId="1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80" fontId="7" fillId="0" borderId="8" xfId="0" applyNumberFormat="1" applyFont="1" applyFill="1" applyBorder="1" applyAlignment="1">
      <alignment vertical="center"/>
    </xf>
    <xf numFmtId="181" fontId="7" fillId="0" borderId="9" xfId="1" applyNumberFormat="1" applyFont="1" applyFill="1" applyBorder="1" applyAlignment="1">
      <alignment vertical="center"/>
    </xf>
    <xf numFmtId="179" fontId="6" fillId="0" borderId="2" xfId="1" applyNumberFormat="1" applyFont="1" applyFill="1" applyBorder="1" applyAlignment="1">
      <alignment vertical="center"/>
    </xf>
    <xf numFmtId="181" fontId="7" fillId="0" borderId="3" xfId="1" applyNumberFormat="1" applyFont="1" applyFill="1" applyBorder="1" applyAlignment="1">
      <alignment vertical="center"/>
    </xf>
    <xf numFmtId="182" fontId="4" fillId="0" borderId="0" xfId="0" applyNumberFormat="1" applyFont="1" applyFill="1" applyAlignment="1">
      <alignment vertical="center"/>
    </xf>
    <xf numFmtId="179" fontId="7" fillId="0" borderId="2" xfId="1" applyNumberFormat="1" applyFont="1" applyFill="1" applyBorder="1" applyAlignment="1">
      <alignment vertical="center"/>
    </xf>
    <xf numFmtId="180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84" fontId="7" fillId="0" borderId="5" xfId="1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distributed" vertical="center"/>
    </xf>
    <xf numFmtId="185" fontId="4" fillId="0" borderId="0" xfId="0" applyNumberFormat="1" applyFont="1" applyFill="1" applyAlignment="1">
      <alignment vertical="center"/>
    </xf>
    <xf numFmtId="0" fontId="0" fillId="0" borderId="2" xfId="0" applyFill="1" applyBorder="1" applyAlignment="1">
      <alignment horizontal="distributed"/>
    </xf>
    <xf numFmtId="179" fontId="7" fillId="0" borderId="6" xfId="1" applyNumberFormat="1" applyFont="1" applyFill="1" applyBorder="1" applyAlignment="1">
      <alignment vertical="center"/>
    </xf>
    <xf numFmtId="180" fontId="4" fillId="0" borderId="0" xfId="0" applyNumberFormat="1" applyFont="1" applyFill="1" applyAlignment="1">
      <alignment vertical="center"/>
    </xf>
    <xf numFmtId="178" fontId="7" fillId="0" borderId="2" xfId="0" applyNumberFormat="1" applyFont="1" applyFill="1" applyBorder="1" applyAlignment="1">
      <alignment vertical="center"/>
    </xf>
    <xf numFmtId="177" fontId="7" fillId="0" borderId="6" xfId="1" applyNumberFormat="1" applyFont="1" applyFill="1" applyBorder="1" applyAlignment="1">
      <alignment horizontal="right" vertical="center"/>
    </xf>
    <xf numFmtId="179" fontId="7" fillId="0" borderId="6" xfId="1" applyNumberFormat="1" applyFont="1" applyFill="1" applyBorder="1" applyAlignment="1">
      <alignment horizontal="right" vertical="center"/>
    </xf>
    <xf numFmtId="178" fontId="7" fillId="0" borderId="6" xfId="1" applyNumberFormat="1" applyFont="1" applyFill="1" applyBorder="1" applyAlignment="1">
      <alignment horizontal="right" vertical="center"/>
    </xf>
    <xf numFmtId="178" fontId="7" fillId="0" borderId="8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177" fontId="7" fillId="0" borderId="1" xfId="1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178" fontId="7" fillId="0" borderId="1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ill="1" applyBorder="1"/>
    <xf numFmtId="0" fontId="7" fillId="0" borderId="0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177" fontId="7" fillId="0" borderId="2" xfId="1" applyNumberFormat="1" applyFont="1" applyFill="1" applyBorder="1" applyAlignment="1">
      <alignment horizontal="right" vertical="center"/>
    </xf>
    <xf numFmtId="178" fontId="7" fillId="0" borderId="6" xfId="1" applyNumberFormat="1" applyFont="1" applyFill="1" applyBorder="1" applyAlignment="1">
      <alignment vertical="center"/>
    </xf>
    <xf numFmtId="177" fontId="7" fillId="0" borderId="5" xfId="1" applyNumberFormat="1" applyFont="1" applyFill="1" applyBorder="1" applyAlignment="1">
      <alignment horizontal="right" vertical="center"/>
    </xf>
    <xf numFmtId="186" fontId="7" fillId="0" borderId="6" xfId="1" applyNumberFormat="1" applyFont="1" applyFill="1" applyBorder="1" applyAlignment="1">
      <alignment vertical="center"/>
    </xf>
    <xf numFmtId="0" fontId="0" fillId="0" borderId="9" xfId="0" applyFill="1" applyBorder="1"/>
    <xf numFmtId="0" fontId="4" fillId="0" borderId="9" xfId="0" applyFont="1" applyFill="1" applyBorder="1" applyAlignment="1">
      <alignment horizontal="right" vertical="center"/>
    </xf>
    <xf numFmtId="177" fontId="7" fillId="0" borderId="7" xfId="1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178" fontId="7" fillId="0" borderId="11" xfId="0" applyNumberFormat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38" fontId="4" fillId="0" borderId="0" xfId="1" applyFont="1" applyFill="1" applyAlignment="1">
      <alignment horizontal="right" vertical="center"/>
    </xf>
    <xf numFmtId="178" fontId="4" fillId="0" borderId="0" xfId="1" applyNumberFormat="1" applyFont="1" applyFill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177" fontId="1" fillId="0" borderId="3" xfId="1" applyNumberFormat="1" applyFill="1" applyBorder="1"/>
    <xf numFmtId="38" fontId="4" fillId="0" borderId="2" xfId="1" applyFont="1" applyFill="1" applyBorder="1" applyAlignment="1">
      <alignment horizontal="distributed" vertical="center"/>
    </xf>
    <xf numFmtId="178" fontId="4" fillId="0" borderId="2" xfId="1" applyNumberFormat="1" applyFont="1" applyFill="1" applyBorder="1" applyAlignment="1">
      <alignment horizontal="distributed" vertical="center"/>
    </xf>
    <xf numFmtId="38" fontId="4" fillId="0" borderId="4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5" xfId="1" applyFont="1" applyFill="1" applyBorder="1" applyAlignment="1">
      <alignment horizontal="distributed" vertical="center"/>
    </xf>
    <xf numFmtId="178" fontId="4" fillId="0" borderId="5" xfId="1" applyNumberFormat="1" applyFont="1" applyFill="1" applyBorder="1" applyAlignment="1">
      <alignment horizontal="distributed" vertical="center"/>
    </xf>
    <xf numFmtId="38" fontId="4" fillId="0" borderId="4" xfId="1" applyFont="1" applyFill="1" applyBorder="1" applyAlignment="1">
      <alignment horizontal="centerContinuous" vertical="center"/>
    </xf>
    <xf numFmtId="38" fontId="4" fillId="0" borderId="5" xfId="1" applyFont="1" applyFill="1" applyBorder="1" applyAlignment="1">
      <alignment horizontal="centerContinuous" vertical="center"/>
    </xf>
    <xf numFmtId="38" fontId="4" fillId="0" borderId="5" xfId="1" applyFont="1" applyFill="1" applyBorder="1" applyAlignment="1">
      <alignment horizontal="center" vertical="center"/>
    </xf>
    <xf numFmtId="177" fontId="4" fillId="0" borderId="5" xfId="1" applyNumberFormat="1" applyFont="1" applyFill="1" applyBorder="1" applyAlignment="1">
      <alignment horizontal="left" vertical="center" shrinkToFit="1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8" xfId="1" applyFont="1" applyFill="1" applyBorder="1" applyAlignment="1">
      <alignment horizontal="right" vertical="center"/>
    </xf>
    <xf numFmtId="178" fontId="4" fillId="0" borderId="8" xfId="1" applyNumberFormat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horizontal="distributed" vertical="center"/>
    </xf>
    <xf numFmtId="177" fontId="7" fillId="0" borderId="14" xfId="1" applyNumberFormat="1" applyFont="1" applyFill="1" applyBorder="1" applyAlignment="1">
      <alignment vertical="center"/>
    </xf>
    <xf numFmtId="179" fontId="7" fillId="0" borderId="14" xfId="1" applyNumberFormat="1" applyFont="1" applyFill="1" applyBorder="1" applyAlignment="1">
      <alignment vertical="center"/>
    </xf>
    <xf numFmtId="184" fontId="7" fillId="0" borderId="14" xfId="1" applyNumberFormat="1" applyFont="1" applyFill="1" applyBorder="1" applyAlignment="1">
      <alignment vertical="center"/>
    </xf>
    <xf numFmtId="186" fontId="7" fillId="0" borderId="14" xfId="1" applyNumberFormat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4" fillId="0" borderId="8" xfId="1" applyFont="1" applyFill="1" applyBorder="1" applyAlignment="1">
      <alignment horizontal="distributed" vertical="center"/>
    </xf>
    <xf numFmtId="186" fontId="7" fillId="0" borderId="14" xfId="1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centerContinuous" vertical="center"/>
    </xf>
    <xf numFmtId="38" fontId="4" fillId="0" borderId="8" xfId="1" applyFont="1" applyFill="1" applyBorder="1" applyAlignment="1">
      <alignment horizontal="centerContinuous" vertical="center"/>
    </xf>
    <xf numFmtId="177" fontId="7" fillId="0" borderId="14" xfId="1" applyNumberFormat="1" applyFont="1" applyFill="1" applyBorder="1" applyAlignment="1">
      <alignment horizontal="right" vertical="center"/>
    </xf>
    <xf numFmtId="179" fontId="7" fillId="0" borderId="14" xfId="1" applyNumberFormat="1" applyFont="1" applyFill="1" applyBorder="1" applyAlignment="1">
      <alignment horizontal="right" vertical="center"/>
    </xf>
    <xf numFmtId="178" fontId="7" fillId="0" borderId="14" xfId="1" applyNumberFormat="1" applyFont="1" applyFill="1" applyBorder="1" applyAlignment="1">
      <alignment horizontal="right" vertical="center"/>
    </xf>
    <xf numFmtId="178" fontId="7" fillId="0" borderId="14" xfId="1" applyNumberFormat="1" applyFont="1" applyFill="1" applyBorder="1" applyAlignment="1">
      <alignment vertical="center"/>
    </xf>
    <xf numFmtId="38" fontId="4" fillId="0" borderId="3" xfId="1" applyFont="1" applyFill="1" applyBorder="1" applyAlignment="1">
      <alignment horizontal="center" vertical="center"/>
    </xf>
    <xf numFmtId="38" fontId="1" fillId="0" borderId="14" xfId="1" applyFill="1" applyBorder="1"/>
    <xf numFmtId="38" fontId="7" fillId="0" borderId="1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178" fontId="7" fillId="0" borderId="10" xfId="1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4" fillId="0" borderId="9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178" fontId="7" fillId="0" borderId="11" xfId="1" applyNumberFormat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37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21480000}"/>
            </a:ext>
          </a:extLst>
        </xdr:cNvPr>
        <xdr:cNvSpPr>
          <a:spLocks noChangeShapeType="1"/>
        </xdr:cNvSpPr>
      </xdr:nvSpPr>
      <xdr:spPr bwMode="auto">
        <a:xfrm flipV="1">
          <a:off x="3333750" y="5553075"/>
          <a:ext cx="96202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37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22480000}"/>
            </a:ext>
          </a:extLst>
        </xdr:cNvPr>
        <xdr:cNvSpPr>
          <a:spLocks noChangeShapeType="1"/>
        </xdr:cNvSpPr>
      </xdr:nvSpPr>
      <xdr:spPr bwMode="auto">
        <a:xfrm flipV="1">
          <a:off x="2371725" y="5553075"/>
          <a:ext cx="96202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34</xdr:row>
      <xdr:rowOff>19050</xdr:rowOff>
    </xdr:from>
    <xdr:to>
      <xdr:col>0</xdr:col>
      <xdr:colOff>200025</xdr:colOff>
      <xdr:row>39</xdr:row>
      <xdr:rowOff>123825</xdr:rowOff>
    </xdr:to>
    <xdr:sp macro="" textlink="">
      <xdr:nvSpPr>
        <xdr:cNvPr id="4" name="テキスト 4">
          <a:extLst>
            <a:ext uri="{FF2B5EF4-FFF2-40B4-BE49-F238E27FC236}">
              <a16:creationId xmlns:a16="http://schemas.microsoft.com/office/drawing/2014/main" id="{00000000-0008-0000-0200-000003480000}"/>
            </a:ext>
          </a:extLst>
        </xdr:cNvPr>
        <xdr:cNvSpPr txBox="1">
          <a:spLocks noChangeArrowheads="1"/>
        </xdr:cNvSpPr>
      </xdr:nvSpPr>
      <xdr:spPr bwMode="auto">
        <a:xfrm>
          <a:off x="19050" y="5143500"/>
          <a:ext cx="180975" cy="8191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前年度対比</a:t>
          </a:r>
        </a:p>
      </xdr:txBody>
    </xdr:sp>
    <xdr:clientData/>
  </xdr:twoCellAnchor>
  <xdr:twoCellAnchor>
    <xdr:from>
      <xdr:col>3</xdr:col>
      <xdr:colOff>0</xdr:colOff>
      <xdr:row>56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1B82C3F3-2287-4466-9ACE-3752A372F8A3}"/>
            </a:ext>
          </a:extLst>
        </xdr:cNvPr>
        <xdr:cNvSpPr>
          <a:spLocks noChangeShapeType="1"/>
        </xdr:cNvSpPr>
      </xdr:nvSpPr>
      <xdr:spPr bwMode="auto">
        <a:xfrm flipV="1">
          <a:off x="2371725" y="10858500"/>
          <a:ext cx="9620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F656C19D-B744-4E6F-B042-F3ACC108F64F}"/>
            </a:ext>
          </a:extLst>
        </xdr:cNvPr>
        <xdr:cNvSpPr>
          <a:spLocks noChangeShapeType="1"/>
        </xdr:cNvSpPr>
      </xdr:nvSpPr>
      <xdr:spPr bwMode="auto">
        <a:xfrm flipV="1">
          <a:off x="3333750" y="10858500"/>
          <a:ext cx="9620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17DF8EA5-B75E-4AB4-B3AD-E71A8A1FBDEB}"/>
            </a:ext>
          </a:extLst>
        </xdr:cNvPr>
        <xdr:cNvSpPr>
          <a:spLocks noChangeShapeType="1"/>
        </xdr:cNvSpPr>
      </xdr:nvSpPr>
      <xdr:spPr bwMode="auto">
        <a:xfrm flipV="1">
          <a:off x="4295775" y="10858500"/>
          <a:ext cx="11239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38100</xdr:colOff>
      <xdr:row>56</xdr:row>
      <xdr:rowOff>9525</xdr:rowOff>
    </xdr:from>
    <xdr:to>
      <xdr:col>2</xdr:col>
      <xdr:colOff>19050</xdr:colOff>
      <xdr:row>57</xdr:row>
      <xdr:rowOff>0</xdr:rowOff>
    </xdr:to>
    <xdr:sp macro="" textlink="">
      <xdr:nvSpPr>
        <xdr:cNvPr id="8" name="テキスト 9">
          <a:extLst>
            <a:ext uri="{FF2B5EF4-FFF2-40B4-BE49-F238E27FC236}">
              <a16:creationId xmlns:a16="http://schemas.microsoft.com/office/drawing/2014/main" id="{43629F52-93CD-48C0-9008-83FE3C1C772B}"/>
            </a:ext>
          </a:extLst>
        </xdr:cNvPr>
        <xdr:cNvSpPr txBox="1">
          <a:spLocks noChangeArrowheads="1"/>
        </xdr:cNvSpPr>
      </xdr:nvSpPr>
      <xdr:spPr bwMode="auto">
        <a:xfrm>
          <a:off x="247650" y="10868025"/>
          <a:ext cx="1181100" cy="409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増　 　減　　 率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Ｃ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)/(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Ｂ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)×100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　　　　　　　　</a:t>
          </a:r>
        </a:p>
      </xdr:txBody>
    </xdr:sp>
    <xdr:clientData/>
  </xdr:twoCellAnchor>
  <xdr:twoCellAnchor>
    <xdr:from>
      <xdr:col>0</xdr:col>
      <xdr:colOff>9525</xdr:colOff>
      <xdr:row>55</xdr:row>
      <xdr:rowOff>38100</xdr:rowOff>
    </xdr:from>
    <xdr:to>
      <xdr:col>0</xdr:col>
      <xdr:colOff>200025</xdr:colOff>
      <xdr:row>56</xdr:row>
      <xdr:rowOff>381000</xdr:rowOff>
    </xdr:to>
    <xdr:sp macro="" textlink="">
      <xdr:nvSpPr>
        <xdr:cNvPr id="9" name="テキスト 10">
          <a:extLst>
            <a:ext uri="{FF2B5EF4-FFF2-40B4-BE49-F238E27FC236}">
              <a16:creationId xmlns:a16="http://schemas.microsoft.com/office/drawing/2014/main" id="{113DE4A8-8537-4A86-93F5-EAB18C147DBB}"/>
            </a:ext>
          </a:extLst>
        </xdr:cNvPr>
        <xdr:cNvSpPr txBox="1">
          <a:spLocks noChangeArrowheads="1"/>
        </xdr:cNvSpPr>
      </xdr:nvSpPr>
      <xdr:spPr bwMode="auto">
        <a:xfrm>
          <a:off x="9525" y="10477500"/>
          <a:ext cx="190500" cy="7620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前年度対比</a:t>
          </a:r>
        </a:p>
      </xdr:txBody>
    </xdr:sp>
    <xdr:clientData/>
  </xdr:twoCellAnchor>
  <xdr:twoCellAnchor>
    <xdr:from>
      <xdr:col>1</xdr:col>
      <xdr:colOff>47625</xdr:colOff>
      <xdr:row>55</xdr:row>
      <xdr:rowOff>9525</xdr:rowOff>
    </xdr:from>
    <xdr:to>
      <xdr:col>1</xdr:col>
      <xdr:colOff>1171575</xdr:colOff>
      <xdr:row>56</xdr:row>
      <xdr:rowOff>38100</xdr:rowOff>
    </xdr:to>
    <xdr:sp macro="" textlink="">
      <xdr:nvSpPr>
        <xdr:cNvPr id="10" name="テキスト 12">
          <a:extLst>
            <a:ext uri="{FF2B5EF4-FFF2-40B4-BE49-F238E27FC236}">
              <a16:creationId xmlns:a16="http://schemas.microsoft.com/office/drawing/2014/main" id="{FFD36C98-EF6A-44D1-924B-B5EBCB51C6FD}"/>
            </a:ext>
          </a:extLst>
        </xdr:cNvPr>
        <xdr:cNvSpPr txBox="1">
          <a:spLocks noChangeArrowheads="1"/>
        </xdr:cNvSpPr>
      </xdr:nvSpPr>
      <xdr:spPr bwMode="auto">
        <a:xfrm>
          <a:off x="257175" y="10448925"/>
          <a:ext cx="1123950" cy="447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増減額</a:t>
          </a:r>
        </a:p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Ｂ）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Ｃ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7"/>
  <sheetViews>
    <sheetView tabSelected="1" view="pageBreakPreview" zoomScale="85" zoomScaleNormal="100" zoomScaleSheetLayoutView="85" workbookViewId="0">
      <pane xSplit="2" topLeftCell="C1" activePane="topRight" state="frozen"/>
      <selection activeCell="F45" sqref="F45"/>
      <selection pane="topRight" activeCell="N27" sqref="N27"/>
    </sheetView>
  </sheetViews>
  <sheetFormatPr defaultColWidth="9" defaultRowHeight="10.8"/>
  <cols>
    <col min="1" max="1" width="2.77734375" style="4" customWidth="1"/>
    <col min="2" max="2" width="15.77734375" style="4" customWidth="1"/>
    <col min="3" max="5" width="12.6640625" style="3" customWidth="1"/>
    <col min="6" max="6" width="14.77734375" style="3" customWidth="1"/>
    <col min="7" max="7" width="12.6640625" style="3" customWidth="1"/>
    <col min="8" max="8" width="12.21875" style="3" customWidth="1"/>
    <col min="9" max="9" width="11.21875" style="3" customWidth="1"/>
    <col min="10" max="10" width="12.88671875" style="3" customWidth="1"/>
    <col min="11" max="12" width="10.77734375" style="4" customWidth="1"/>
    <col min="13" max="13" width="8.109375" style="4" customWidth="1"/>
    <col min="14" max="14" width="9" style="6"/>
    <col min="15" max="15" width="9" style="4"/>
    <col min="16" max="16" width="12.109375" style="7" customWidth="1"/>
    <col min="17" max="17" width="9" style="4" customWidth="1"/>
    <col min="18" max="16384" width="9" style="4"/>
  </cols>
  <sheetData>
    <row r="1" spans="1:17" ht="21.75" customHeight="1">
      <c r="A1" s="1" t="s">
        <v>0</v>
      </c>
      <c r="B1" s="2"/>
      <c r="L1" s="5"/>
    </row>
    <row r="2" spans="1:17" ht="21.75" customHeight="1">
      <c r="A2" s="2"/>
      <c r="B2" s="2" t="s">
        <v>1</v>
      </c>
      <c r="E2" s="8"/>
      <c r="L2" s="9"/>
      <c r="O2" s="9" t="s">
        <v>2</v>
      </c>
    </row>
    <row r="3" spans="1:17" ht="11.4" customHeight="1">
      <c r="A3" s="10"/>
      <c r="B3" s="11"/>
      <c r="C3" s="12"/>
      <c r="D3" s="13"/>
      <c r="E3" s="13" t="s">
        <v>3</v>
      </c>
      <c r="F3" s="14"/>
      <c r="G3" s="14"/>
      <c r="H3" s="15"/>
      <c r="I3" s="13" t="s">
        <v>4</v>
      </c>
      <c r="J3" s="13" t="s">
        <v>5</v>
      </c>
      <c r="K3" s="16" t="s">
        <v>6</v>
      </c>
      <c r="L3" s="16" t="s">
        <v>7</v>
      </c>
      <c r="M3" s="11"/>
      <c r="N3" s="17" t="s">
        <v>8</v>
      </c>
      <c r="O3" s="11"/>
      <c r="P3" s="18"/>
    </row>
    <row r="4" spans="1:17" ht="11.4" customHeight="1">
      <c r="A4" s="19"/>
      <c r="B4" s="20"/>
      <c r="C4" s="21"/>
      <c r="D4" s="22"/>
      <c r="E4" s="22" t="s">
        <v>9</v>
      </c>
      <c r="F4" s="22" t="s">
        <v>10</v>
      </c>
      <c r="G4" s="23"/>
      <c r="H4" s="24"/>
      <c r="I4" s="22" t="s">
        <v>11</v>
      </c>
      <c r="J4" s="22" t="s">
        <v>12</v>
      </c>
      <c r="K4" s="25" t="s">
        <v>13</v>
      </c>
      <c r="L4" s="25" t="s">
        <v>13</v>
      </c>
      <c r="M4" s="20"/>
      <c r="N4" s="26" t="s">
        <v>14</v>
      </c>
      <c r="O4" s="20"/>
      <c r="P4" s="27"/>
    </row>
    <row r="5" spans="1:17" ht="11.4" customHeight="1">
      <c r="A5" s="28" t="s">
        <v>15</v>
      </c>
      <c r="B5" s="29"/>
      <c r="C5" s="21" t="s">
        <v>16</v>
      </c>
      <c r="D5" s="22" t="s">
        <v>17</v>
      </c>
      <c r="E5" s="22" t="s">
        <v>18</v>
      </c>
      <c r="F5" s="30" t="s">
        <v>19</v>
      </c>
      <c r="G5" s="22" t="s">
        <v>20</v>
      </c>
      <c r="H5" s="21" t="s">
        <v>21</v>
      </c>
      <c r="I5" s="30" t="s">
        <v>22</v>
      </c>
      <c r="J5" s="30" t="s">
        <v>23</v>
      </c>
      <c r="K5" s="31" t="s">
        <v>24</v>
      </c>
      <c r="L5" s="31" t="s">
        <v>25</v>
      </c>
      <c r="M5" s="25" t="s">
        <v>26</v>
      </c>
      <c r="N5" s="26" t="s">
        <v>27</v>
      </c>
      <c r="O5" s="25" t="s">
        <v>28</v>
      </c>
      <c r="P5" s="32"/>
    </row>
    <row r="6" spans="1:17" ht="11.4" customHeight="1">
      <c r="A6" s="19"/>
      <c r="B6" s="20"/>
      <c r="C6" s="21"/>
      <c r="D6" s="22"/>
      <c r="E6" s="22" t="s">
        <v>29</v>
      </c>
      <c r="F6" s="23"/>
      <c r="G6" s="23"/>
      <c r="H6" s="24"/>
      <c r="I6" s="23"/>
      <c r="J6" s="23"/>
      <c r="K6" s="20" t="s">
        <v>30</v>
      </c>
      <c r="L6" s="20" t="s">
        <v>30</v>
      </c>
      <c r="M6" s="20"/>
      <c r="N6" s="26" t="s">
        <v>31</v>
      </c>
      <c r="O6" s="20"/>
    </row>
    <row r="7" spans="1:17" ht="11.4" customHeight="1">
      <c r="A7" s="33"/>
      <c r="B7" s="34"/>
      <c r="C7" s="35" t="s">
        <v>32</v>
      </c>
      <c r="D7" s="36" t="s">
        <v>33</v>
      </c>
      <c r="E7" s="36" t="s">
        <v>34</v>
      </c>
      <c r="F7" s="36" t="s">
        <v>35</v>
      </c>
      <c r="G7" s="36" t="s">
        <v>36</v>
      </c>
      <c r="H7" s="35" t="s">
        <v>37</v>
      </c>
      <c r="I7" s="36" t="s">
        <v>38</v>
      </c>
      <c r="J7" s="36" t="s">
        <v>39</v>
      </c>
      <c r="K7" s="37" t="s">
        <v>40</v>
      </c>
      <c r="L7" s="37" t="s">
        <v>40</v>
      </c>
      <c r="M7" s="37" t="s">
        <v>40</v>
      </c>
      <c r="N7" s="38" t="s">
        <v>40</v>
      </c>
      <c r="O7" s="34"/>
    </row>
    <row r="8" spans="1:17" ht="11.4" customHeight="1">
      <c r="A8" s="10"/>
      <c r="B8" s="11"/>
      <c r="C8" s="39"/>
      <c r="D8" s="40"/>
      <c r="E8" s="40"/>
      <c r="F8" s="40"/>
      <c r="G8" s="40"/>
      <c r="H8" s="39"/>
      <c r="I8" s="41">
        <v>0</v>
      </c>
      <c r="J8" s="40"/>
      <c r="K8" s="42"/>
      <c r="L8" s="42"/>
      <c r="M8" s="42"/>
      <c r="N8" s="43"/>
      <c r="O8" s="42"/>
      <c r="P8" s="44"/>
    </row>
    <row r="9" spans="1:17" ht="11.4" customHeight="1">
      <c r="A9" s="19">
        <v>1</v>
      </c>
      <c r="B9" s="25" t="s">
        <v>41</v>
      </c>
      <c r="C9" s="45">
        <v>158940</v>
      </c>
      <c r="D9" s="46">
        <v>-996</v>
      </c>
      <c r="E9" s="47">
        <v>0</v>
      </c>
      <c r="F9" s="47">
        <f>SUM(C9:E9)</f>
        <v>157944</v>
      </c>
      <c r="G9" s="47">
        <v>156606</v>
      </c>
      <c r="H9" s="45">
        <v>156606</v>
      </c>
      <c r="I9" s="47"/>
      <c r="J9" s="46">
        <f>H9-F9</f>
        <v>-1338</v>
      </c>
      <c r="K9" s="48">
        <f>H9/F9*100</f>
        <v>99.152864306336426</v>
      </c>
      <c r="L9" s="48">
        <f>H9/G9*100</f>
        <v>100</v>
      </c>
      <c r="M9" s="48">
        <f>ROUND(H9/$H$30*100,1)</f>
        <v>62.5</v>
      </c>
      <c r="N9" s="49">
        <v>-3.1005401659478888</v>
      </c>
      <c r="O9" s="50"/>
      <c r="P9" s="51"/>
      <c r="Q9" s="52"/>
    </row>
    <row r="10" spans="1:17" ht="11.4" customHeight="1">
      <c r="A10" s="33"/>
      <c r="B10" s="53"/>
      <c r="C10" s="54"/>
      <c r="D10" s="55"/>
      <c r="E10" s="56"/>
      <c r="F10" s="56"/>
      <c r="G10" s="56"/>
      <c r="H10" s="54"/>
      <c r="I10" s="57">
        <v>0</v>
      </c>
      <c r="J10" s="55"/>
      <c r="K10" s="58"/>
      <c r="L10" s="58"/>
      <c r="M10" s="59"/>
      <c r="N10" s="60"/>
      <c r="O10" s="58"/>
      <c r="P10" s="51"/>
    </row>
    <row r="11" spans="1:17" ht="11.4" customHeight="1">
      <c r="A11" s="10"/>
      <c r="B11" s="11"/>
      <c r="C11" s="39"/>
      <c r="D11" s="61"/>
      <c r="E11" s="40"/>
      <c r="F11" s="40"/>
      <c r="G11" s="40"/>
      <c r="H11" s="39"/>
      <c r="I11" s="41">
        <v>0</v>
      </c>
      <c r="J11" s="61"/>
      <c r="K11" s="42"/>
      <c r="L11" s="42"/>
      <c r="M11" s="42"/>
      <c r="N11" s="62"/>
      <c r="O11" s="42"/>
      <c r="P11" s="44"/>
    </row>
    <row r="12" spans="1:17" ht="11.4" customHeight="1">
      <c r="A12" s="19">
        <v>2</v>
      </c>
      <c r="B12" s="25" t="s">
        <v>42</v>
      </c>
      <c r="C12" s="45">
        <v>421</v>
      </c>
      <c r="D12" s="46">
        <v>0</v>
      </c>
      <c r="E12" s="47">
        <v>0</v>
      </c>
      <c r="F12" s="47">
        <f t="shared" ref="F12" si="0">SUM(C12:E12)</f>
        <v>421</v>
      </c>
      <c r="G12" s="47">
        <f>565+1</f>
        <v>566</v>
      </c>
      <c r="H12" s="45">
        <f>565+1</f>
        <v>566</v>
      </c>
      <c r="I12" s="47"/>
      <c r="J12" s="46">
        <f>H12-F12</f>
        <v>145</v>
      </c>
      <c r="K12" s="48">
        <f>H12/F12*100</f>
        <v>134.44180522565321</v>
      </c>
      <c r="L12" s="48">
        <f>H12/G12*100</f>
        <v>100</v>
      </c>
      <c r="M12" s="48">
        <f>ROUND(H12/$H$30*100,1)</f>
        <v>0.2</v>
      </c>
      <c r="N12" s="49">
        <v>3.8532110091743119</v>
      </c>
      <c r="O12" s="50"/>
      <c r="P12" s="51"/>
      <c r="Q12" s="63"/>
    </row>
    <row r="13" spans="1:17" ht="11.4" customHeight="1">
      <c r="A13" s="33"/>
      <c r="B13" s="53"/>
      <c r="C13" s="54"/>
      <c r="D13" s="55"/>
      <c r="E13" s="56"/>
      <c r="F13" s="56"/>
      <c r="G13" s="56"/>
      <c r="H13" s="54"/>
      <c r="I13" s="57">
        <v>0</v>
      </c>
      <c r="J13" s="55"/>
      <c r="K13" s="58"/>
      <c r="L13" s="58"/>
      <c r="M13" s="59"/>
      <c r="N13" s="60"/>
      <c r="O13" s="58"/>
      <c r="P13" s="51"/>
    </row>
    <row r="14" spans="1:17" ht="11.4" customHeight="1">
      <c r="A14" s="10"/>
      <c r="B14" s="11"/>
      <c r="C14" s="39"/>
      <c r="D14" s="61"/>
      <c r="E14" s="40"/>
      <c r="F14" s="40"/>
      <c r="G14" s="40"/>
      <c r="H14" s="39"/>
      <c r="I14" s="41">
        <v>0</v>
      </c>
      <c r="J14" s="61"/>
      <c r="K14" s="42"/>
      <c r="L14" s="42"/>
      <c r="M14" s="42"/>
      <c r="N14" s="62"/>
      <c r="O14" s="42"/>
      <c r="P14" s="51"/>
    </row>
    <row r="15" spans="1:17" ht="11.4" customHeight="1">
      <c r="A15" s="19">
        <v>3</v>
      </c>
      <c r="B15" s="25" t="s">
        <v>43</v>
      </c>
      <c r="C15" s="45">
        <v>2420</v>
      </c>
      <c r="D15" s="46">
        <v>0</v>
      </c>
      <c r="E15" s="47">
        <v>0</v>
      </c>
      <c r="F15" s="47">
        <f t="shared" ref="F15" si="1">SUM(C15:E15)</f>
        <v>2420</v>
      </c>
      <c r="G15" s="47">
        <v>2420</v>
      </c>
      <c r="H15" s="45">
        <v>2420</v>
      </c>
      <c r="I15" s="47"/>
      <c r="J15" s="46">
        <f>H15-F15</f>
        <v>0</v>
      </c>
      <c r="K15" s="48">
        <f>H15/F15*100</f>
        <v>100</v>
      </c>
      <c r="L15" s="48">
        <f>H15/G15*100</f>
        <v>100</v>
      </c>
      <c r="M15" s="48">
        <f>ROUND(H15/$H$30*100,1)</f>
        <v>1</v>
      </c>
      <c r="N15" s="49">
        <v>1.8518518518518516</v>
      </c>
      <c r="O15" s="50"/>
      <c r="P15" s="51"/>
      <c r="Q15" s="63"/>
    </row>
    <row r="16" spans="1:17" ht="11.4" customHeight="1">
      <c r="A16" s="33"/>
      <c r="B16" s="53"/>
      <c r="C16" s="54"/>
      <c r="D16" s="55"/>
      <c r="E16" s="56"/>
      <c r="F16" s="56"/>
      <c r="G16" s="56"/>
      <c r="H16" s="54"/>
      <c r="I16" s="57">
        <v>0</v>
      </c>
      <c r="J16" s="55"/>
      <c r="K16" s="58"/>
      <c r="L16" s="58"/>
      <c r="M16" s="59"/>
      <c r="N16" s="60"/>
      <c r="O16" s="58"/>
      <c r="P16" s="51"/>
    </row>
    <row r="17" spans="1:17" ht="11.4" customHeight="1">
      <c r="A17" s="10"/>
      <c r="B17" s="16"/>
      <c r="C17" s="43"/>
      <c r="D17" s="64"/>
      <c r="E17" s="41"/>
      <c r="F17" s="40"/>
      <c r="G17" s="41"/>
      <c r="H17" s="43"/>
      <c r="I17" s="41">
        <v>0</v>
      </c>
      <c r="J17" s="64"/>
      <c r="K17" s="42"/>
      <c r="L17" s="42"/>
      <c r="M17" s="65"/>
      <c r="N17" s="62"/>
      <c r="O17" s="66"/>
      <c r="P17" s="51"/>
    </row>
    <row r="18" spans="1:17" ht="11.4" customHeight="1">
      <c r="A18" s="19">
        <v>4</v>
      </c>
      <c r="B18" s="25" t="s">
        <v>44</v>
      </c>
      <c r="C18" s="45">
        <v>118670</v>
      </c>
      <c r="D18" s="46">
        <v>-4783</v>
      </c>
      <c r="E18" s="47">
        <v>0</v>
      </c>
      <c r="F18" s="47">
        <f t="shared" ref="F18" si="2">SUM(C18:E18)</f>
        <v>113887</v>
      </c>
      <c r="G18" s="47">
        <v>82700</v>
      </c>
      <c r="H18" s="45">
        <v>82700</v>
      </c>
      <c r="I18" s="47"/>
      <c r="J18" s="46">
        <f>H18-F18</f>
        <v>-31187</v>
      </c>
      <c r="K18" s="67">
        <f>H18/F18*100</f>
        <v>72.615838506589867</v>
      </c>
      <c r="L18" s="48">
        <f>H18/G18*100</f>
        <v>100</v>
      </c>
      <c r="M18" s="48">
        <f>ROUND(H18/$H$30*100,1)</f>
        <v>33</v>
      </c>
      <c r="N18" s="49">
        <v>-6.5906138815157851</v>
      </c>
      <c r="O18" s="50"/>
      <c r="P18" s="51"/>
    </row>
    <row r="19" spans="1:17" ht="11.4" customHeight="1">
      <c r="A19" s="33"/>
      <c r="B19" s="68"/>
      <c r="C19" s="54"/>
      <c r="D19" s="55"/>
      <c r="E19" s="56"/>
      <c r="F19" s="56"/>
      <c r="G19" s="56"/>
      <c r="H19" s="54"/>
      <c r="I19" s="57">
        <v>0</v>
      </c>
      <c r="J19" s="55"/>
      <c r="K19" s="58"/>
      <c r="L19" s="58"/>
      <c r="M19" s="59"/>
      <c r="N19" s="60"/>
      <c r="O19" s="58"/>
      <c r="P19" s="51"/>
    </row>
    <row r="20" spans="1:17" ht="11.4" customHeight="1">
      <c r="A20" s="10"/>
      <c r="B20" s="16"/>
      <c r="C20" s="43"/>
      <c r="D20" s="64"/>
      <c r="E20" s="41"/>
      <c r="F20" s="40"/>
      <c r="G20" s="41"/>
      <c r="H20" s="43"/>
      <c r="I20" s="41">
        <v>0</v>
      </c>
      <c r="J20" s="64"/>
      <c r="K20" s="42"/>
      <c r="L20" s="42"/>
      <c r="M20" s="65"/>
      <c r="N20" s="62"/>
      <c r="O20" s="66"/>
      <c r="P20" s="51"/>
    </row>
    <row r="21" spans="1:17" ht="11.4" customHeight="1">
      <c r="A21" s="19">
        <v>5</v>
      </c>
      <c r="B21" s="25" t="s">
        <v>45</v>
      </c>
      <c r="C21" s="45">
        <v>1000</v>
      </c>
      <c r="D21" s="46">
        <v>0</v>
      </c>
      <c r="E21" s="47">
        <v>0</v>
      </c>
      <c r="F21" s="47">
        <f t="shared" ref="F21" si="3">SUM(C21:E21)</f>
        <v>1000</v>
      </c>
      <c r="G21" s="47">
        <v>1000</v>
      </c>
      <c r="H21" s="45">
        <v>1000</v>
      </c>
      <c r="I21" s="47"/>
      <c r="J21" s="46">
        <f>H21-F21</f>
        <v>0</v>
      </c>
      <c r="K21" s="48">
        <f>H21/F21*100</f>
        <v>100</v>
      </c>
      <c r="L21" s="48">
        <f>H21/G21*100</f>
        <v>100</v>
      </c>
      <c r="M21" s="48">
        <f>ROUND(H21/$H$30*100,1)</f>
        <v>0.4</v>
      </c>
      <c r="N21" s="49">
        <v>0</v>
      </c>
      <c r="O21" s="50"/>
      <c r="P21" s="51"/>
      <c r="Q21" s="69"/>
    </row>
    <row r="22" spans="1:17" ht="11.4" customHeight="1">
      <c r="A22" s="33"/>
      <c r="B22" s="68"/>
      <c r="C22" s="54"/>
      <c r="D22" s="55"/>
      <c r="E22" s="56"/>
      <c r="F22" s="56"/>
      <c r="G22" s="56"/>
      <c r="H22" s="54"/>
      <c r="I22" s="57">
        <v>0</v>
      </c>
      <c r="J22" s="55"/>
      <c r="K22" s="58"/>
      <c r="L22" s="58"/>
      <c r="M22" s="59"/>
      <c r="N22" s="60"/>
      <c r="O22" s="58"/>
      <c r="P22" s="51"/>
    </row>
    <row r="23" spans="1:17" ht="11.4" customHeight="1">
      <c r="A23" s="10"/>
      <c r="B23" s="70"/>
      <c r="C23" s="43"/>
      <c r="D23" s="64"/>
      <c r="E23" s="41"/>
      <c r="F23" s="40"/>
      <c r="G23" s="41"/>
      <c r="H23" s="43"/>
      <c r="I23" s="41">
        <v>0</v>
      </c>
      <c r="J23" s="64"/>
      <c r="K23" s="42"/>
      <c r="L23" s="42"/>
      <c r="M23" s="65"/>
      <c r="N23" s="62"/>
      <c r="O23" s="66"/>
      <c r="P23" s="51"/>
    </row>
    <row r="24" spans="1:17" ht="11.4" customHeight="1">
      <c r="A24" s="19">
        <v>6</v>
      </c>
      <c r="B24" s="25" t="s">
        <v>46</v>
      </c>
      <c r="C24" s="45">
        <v>3749</v>
      </c>
      <c r="D24" s="46">
        <v>0</v>
      </c>
      <c r="E24" s="47">
        <v>0</v>
      </c>
      <c r="F24" s="47">
        <f t="shared" ref="F24" si="4">SUM(C24:E24)</f>
        <v>3749</v>
      </c>
      <c r="G24" s="47">
        <v>5848</v>
      </c>
      <c r="H24" s="45">
        <v>5848</v>
      </c>
      <c r="I24" s="47"/>
      <c r="J24" s="46">
        <f>H24-F24</f>
        <v>2099</v>
      </c>
      <c r="K24" s="48">
        <f>H24/F24*100</f>
        <v>155.98826353694321</v>
      </c>
      <c r="L24" s="48">
        <f>H24/G24*100</f>
        <v>100</v>
      </c>
      <c r="M24" s="48">
        <f>ROUND(H24/$H$30*100,1)</f>
        <v>2.2999999999999998</v>
      </c>
      <c r="N24" s="49">
        <v>16.308671439936358</v>
      </c>
      <c r="O24" s="50"/>
      <c r="P24" s="51"/>
    </row>
    <row r="25" spans="1:17" ht="11.4" customHeight="1">
      <c r="A25" s="33"/>
      <c r="B25" s="53"/>
      <c r="C25" s="54"/>
      <c r="D25" s="55"/>
      <c r="E25" s="56"/>
      <c r="F25" s="56"/>
      <c r="G25" s="56"/>
      <c r="H25" s="54"/>
      <c r="I25" s="57">
        <v>0</v>
      </c>
      <c r="J25" s="55"/>
      <c r="K25" s="58"/>
      <c r="L25" s="58"/>
      <c r="M25" s="59"/>
      <c r="N25" s="60"/>
      <c r="O25" s="58"/>
      <c r="P25" s="51"/>
    </row>
    <row r="26" spans="1:17" ht="11.4" customHeight="1">
      <c r="A26" s="10"/>
      <c r="B26" s="70"/>
      <c r="C26" s="43"/>
      <c r="D26" s="64"/>
      <c r="E26" s="41"/>
      <c r="F26" s="40"/>
      <c r="G26" s="41"/>
      <c r="H26" s="43"/>
      <c r="I26" s="41">
        <v>0</v>
      </c>
      <c r="J26" s="64"/>
      <c r="K26" s="42"/>
      <c r="L26" s="42"/>
      <c r="M26" s="65"/>
      <c r="N26" s="62"/>
      <c r="O26" s="66"/>
      <c r="P26" s="51"/>
    </row>
    <row r="27" spans="1:17" ht="11.4" customHeight="1">
      <c r="A27" s="19">
        <v>7</v>
      </c>
      <c r="B27" s="25" t="s">
        <v>47</v>
      </c>
      <c r="C27" s="45">
        <v>1800</v>
      </c>
      <c r="D27" s="46">
        <v>0</v>
      </c>
      <c r="E27" s="47">
        <v>0</v>
      </c>
      <c r="F27" s="47">
        <f t="shared" ref="F27" si="5">SUM(C27:E27)</f>
        <v>1800</v>
      </c>
      <c r="G27" s="47">
        <v>1500</v>
      </c>
      <c r="H27" s="45">
        <v>1500</v>
      </c>
      <c r="I27" s="47"/>
      <c r="J27" s="46">
        <f>H27-F27</f>
        <v>-300</v>
      </c>
      <c r="K27" s="48">
        <f>H27/F27*100</f>
        <v>83.333333333333343</v>
      </c>
      <c r="L27" s="48">
        <f>H27/G27*100</f>
        <v>100</v>
      </c>
      <c r="M27" s="48">
        <f>ROUND(H27/$H$30*100,1)</f>
        <v>0.6</v>
      </c>
      <c r="N27" s="49">
        <v>-16.666666666666664</v>
      </c>
      <c r="O27" s="50"/>
      <c r="P27" s="51"/>
    </row>
    <row r="28" spans="1:17" ht="11.4" customHeight="1">
      <c r="A28" s="33"/>
      <c r="B28" s="53"/>
      <c r="C28" s="54"/>
      <c r="D28" s="55"/>
      <c r="E28" s="56"/>
      <c r="F28" s="56"/>
      <c r="G28" s="56"/>
      <c r="H28" s="54"/>
      <c r="I28" s="57">
        <v>0</v>
      </c>
      <c r="J28" s="55"/>
      <c r="K28" s="58"/>
      <c r="L28" s="58"/>
      <c r="M28" s="59"/>
      <c r="N28" s="60"/>
      <c r="O28" s="58"/>
      <c r="P28" s="51"/>
    </row>
    <row r="29" spans="1:17" ht="11.4" customHeight="1">
      <c r="A29" s="10"/>
      <c r="B29" s="11"/>
      <c r="C29" s="43"/>
      <c r="D29" s="64"/>
      <c r="E29" s="41"/>
      <c r="F29" s="41"/>
      <c r="G29" s="43"/>
      <c r="H29" s="43"/>
      <c r="I29" s="41">
        <f>I8+I11+I20+I23+I17</f>
        <v>0</v>
      </c>
      <c r="J29" s="64"/>
      <c r="K29" s="42"/>
      <c r="L29" s="42"/>
      <c r="M29" s="65"/>
      <c r="N29" s="62"/>
      <c r="O29" s="66"/>
      <c r="P29" s="51"/>
    </row>
    <row r="30" spans="1:17" ht="11.4" customHeight="1">
      <c r="A30" s="28" t="s">
        <v>48</v>
      </c>
      <c r="B30" s="29"/>
      <c r="C30" s="45">
        <f>SUM(C9:C28)</f>
        <v>287000</v>
      </c>
      <c r="D30" s="71">
        <f t="shared" ref="D30:E30" si="6">SUM(D9:D28)</f>
        <v>-5779</v>
      </c>
      <c r="E30" s="45">
        <f t="shared" si="6"/>
        <v>0</v>
      </c>
      <c r="F30" s="47">
        <f>SUM(C30:E30)</f>
        <v>281221</v>
      </c>
      <c r="G30" s="45">
        <f>SUM(G9:G28)</f>
        <v>250640</v>
      </c>
      <c r="H30" s="45">
        <f>SUM(H9:H28)</f>
        <v>250640</v>
      </c>
      <c r="I30" s="47"/>
      <c r="J30" s="46">
        <f>H30-F30</f>
        <v>-30581</v>
      </c>
      <c r="K30" s="48">
        <f>H30/F30*100</f>
        <v>89.125634287624322</v>
      </c>
      <c r="L30" s="48">
        <f>H30/G30*100</f>
        <v>100</v>
      </c>
      <c r="M30" s="48">
        <f>SUM(M8:M28)</f>
        <v>100</v>
      </c>
      <c r="N30" s="49">
        <v>-3.9329094177484945</v>
      </c>
      <c r="O30" s="50"/>
      <c r="P30" s="51"/>
      <c r="Q30" s="72"/>
    </row>
    <row r="31" spans="1:17" ht="11.4" customHeight="1">
      <c r="A31" s="33"/>
      <c r="B31" s="34"/>
      <c r="C31" s="54"/>
      <c r="D31" s="55"/>
      <c r="E31" s="56"/>
      <c r="F31" s="56"/>
      <c r="G31" s="54"/>
      <c r="H31" s="54"/>
      <c r="I31" s="57">
        <f>I10+I13+I22+I25+I19</f>
        <v>0</v>
      </c>
      <c r="J31" s="55"/>
      <c r="K31" s="58"/>
      <c r="L31" s="58"/>
      <c r="M31" s="58"/>
      <c r="N31" s="54"/>
      <c r="O31" s="58"/>
    </row>
    <row r="32" spans="1:17" ht="11.4" customHeight="1">
      <c r="A32" s="10"/>
      <c r="B32" s="11"/>
      <c r="C32" s="43"/>
      <c r="D32" s="64"/>
      <c r="E32" s="41"/>
      <c r="F32" s="41"/>
      <c r="G32" s="41"/>
      <c r="H32" s="43"/>
      <c r="I32" s="41">
        <v>0</v>
      </c>
      <c r="J32" s="64"/>
      <c r="K32" s="66"/>
      <c r="L32" s="66"/>
      <c r="M32" s="66"/>
      <c r="N32" s="73"/>
      <c r="O32" s="66"/>
    </row>
    <row r="33" spans="1:15" ht="11.4" customHeight="1">
      <c r="A33" s="28" t="s">
        <v>49</v>
      </c>
      <c r="B33" s="29"/>
      <c r="C33" s="74">
        <v>284100</v>
      </c>
      <c r="D33" s="75">
        <v>3804</v>
      </c>
      <c r="E33" s="74">
        <v>0</v>
      </c>
      <c r="F33" s="74">
        <v>287904</v>
      </c>
      <c r="G33" s="74">
        <v>260901</v>
      </c>
      <c r="H33" s="74">
        <v>260901</v>
      </c>
      <c r="I33" s="74"/>
      <c r="J33" s="46">
        <f>H33-F33</f>
        <v>-27003</v>
      </c>
      <c r="K33" s="48">
        <f>H33/F33*100</f>
        <v>90.620831943981329</v>
      </c>
      <c r="L33" s="48">
        <f>H33/G33*100</f>
        <v>100</v>
      </c>
      <c r="M33" s="76">
        <v>100.00000000000001</v>
      </c>
      <c r="N33" s="76">
        <v>2.0164695945945947</v>
      </c>
      <c r="O33" s="50"/>
    </row>
    <row r="34" spans="1:15" ht="11.4" customHeight="1">
      <c r="A34" s="33"/>
      <c r="B34" s="34"/>
      <c r="C34" s="54"/>
      <c r="D34" s="55"/>
      <c r="E34" s="56"/>
      <c r="F34" s="56"/>
      <c r="G34" s="56"/>
      <c r="H34" s="54"/>
      <c r="I34" s="57">
        <v>0</v>
      </c>
      <c r="J34" s="56"/>
      <c r="K34" s="58"/>
      <c r="L34" s="58"/>
      <c r="M34" s="58"/>
      <c r="N34" s="77"/>
      <c r="O34" s="58"/>
    </row>
    <row r="35" spans="1:15" ht="11.4" customHeight="1">
      <c r="A35" s="78"/>
      <c r="B35" s="79" t="s">
        <v>50</v>
      </c>
      <c r="C35" s="43"/>
      <c r="D35" s="64"/>
      <c r="E35" s="41"/>
      <c r="F35" s="41"/>
      <c r="G35" s="41"/>
      <c r="H35" s="43"/>
      <c r="I35" s="41">
        <f>I29-I32</f>
        <v>0</v>
      </c>
      <c r="J35" s="80"/>
      <c r="K35" s="81"/>
      <c r="L35" s="81"/>
      <c r="M35" s="81"/>
      <c r="N35" s="82"/>
      <c r="O35" s="66"/>
    </row>
    <row r="36" spans="1:15" ht="11.4" customHeight="1">
      <c r="A36" s="83"/>
      <c r="B36" s="84"/>
      <c r="C36" s="45">
        <f t="shared" ref="C36:H36" si="7">C30-C33</f>
        <v>2900</v>
      </c>
      <c r="D36" s="71">
        <f t="shared" si="7"/>
        <v>-9583</v>
      </c>
      <c r="E36" s="45">
        <f t="shared" si="7"/>
        <v>0</v>
      </c>
      <c r="F36" s="71">
        <f t="shared" si="7"/>
        <v>-6683</v>
      </c>
      <c r="G36" s="71">
        <f t="shared" si="7"/>
        <v>-10261</v>
      </c>
      <c r="H36" s="71">
        <f t="shared" si="7"/>
        <v>-10261</v>
      </c>
      <c r="I36" s="47"/>
      <c r="J36" s="51"/>
      <c r="K36" s="85"/>
      <c r="L36" s="85"/>
      <c r="M36" s="85"/>
      <c r="N36" s="86"/>
      <c r="O36" s="50"/>
    </row>
    <row r="37" spans="1:15" ht="11.4" customHeight="1">
      <c r="A37" s="83"/>
      <c r="B37" s="87" t="s">
        <v>51</v>
      </c>
      <c r="C37" s="54"/>
      <c r="D37" s="56"/>
      <c r="E37" s="56"/>
      <c r="F37" s="56"/>
      <c r="G37" s="56"/>
      <c r="H37" s="54"/>
      <c r="I37" s="57">
        <f>I31-I34</f>
        <v>0</v>
      </c>
      <c r="J37" s="51"/>
      <c r="K37" s="85"/>
      <c r="L37" s="85"/>
      <c r="M37" s="85"/>
      <c r="N37" s="86"/>
      <c r="O37" s="50"/>
    </row>
    <row r="38" spans="1:15" ht="11.4" customHeight="1">
      <c r="A38" s="83"/>
      <c r="B38" s="79" t="s">
        <v>31</v>
      </c>
      <c r="C38" s="43"/>
      <c r="D38" s="41"/>
      <c r="E38" s="41"/>
      <c r="F38" s="43"/>
      <c r="G38" s="43"/>
      <c r="H38" s="43"/>
      <c r="I38" s="88" t="s">
        <v>52</v>
      </c>
      <c r="J38" s="51"/>
      <c r="K38" s="85"/>
      <c r="L38" s="85"/>
      <c r="M38" s="85"/>
      <c r="N38" s="86"/>
      <c r="O38" s="50"/>
    </row>
    <row r="39" spans="1:15" ht="11.4" customHeight="1">
      <c r="A39" s="83"/>
      <c r="B39" s="84"/>
      <c r="C39" s="89">
        <f>C36/C33*100</f>
        <v>1.0207673354452658</v>
      </c>
      <c r="D39" s="90"/>
      <c r="E39" s="90"/>
      <c r="F39" s="91">
        <f>F36/F33*100</f>
        <v>-2.3212598643992441</v>
      </c>
      <c r="G39" s="91">
        <f>G36/G33*100</f>
        <v>-3.9329094177484945</v>
      </c>
      <c r="H39" s="91">
        <f>H36/H33*100</f>
        <v>-3.9329094177484945</v>
      </c>
      <c r="I39" s="47"/>
      <c r="J39" s="51"/>
      <c r="K39" s="85"/>
      <c r="L39" s="85"/>
      <c r="M39" s="85"/>
      <c r="N39" s="86"/>
      <c r="O39" s="50"/>
    </row>
    <row r="40" spans="1:15" ht="11.4" customHeight="1">
      <c r="A40" s="92"/>
      <c r="B40" s="93" t="s">
        <v>53</v>
      </c>
      <c r="C40" s="54"/>
      <c r="D40" s="56"/>
      <c r="E40" s="56"/>
      <c r="F40" s="54"/>
      <c r="G40" s="54"/>
      <c r="H40" s="54"/>
      <c r="I40" s="57" t="s">
        <v>54</v>
      </c>
      <c r="J40" s="94"/>
      <c r="K40" s="95"/>
      <c r="L40" s="95"/>
      <c r="M40" s="95"/>
      <c r="N40" s="96"/>
      <c r="O40" s="58"/>
    </row>
    <row r="42" spans="1:15" ht="16.2">
      <c r="A42" s="97"/>
      <c r="B42" s="4" t="s">
        <v>55</v>
      </c>
      <c r="K42" s="98"/>
      <c r="L42" s="7"/>
      <c r="M42" s="99"/>
      <c r="N42" s="98" t="s">
        <v>2</v>
      </c>
    </row>
    <row r="43" spans="1:15" ht="13.2">
      <c r="A43" s="100"/>
      <c r="B43" s="101"/>
      <c r="C43" s="12"/>
      <c r="D43" s="13"/>
      <c r="E43" s="102"/>
      <c r="F43" s="14"/>
      <c r="G43" s="14"/>
      <c r="H43" s="15"/>
      <c r="I43" s="13"/>
      <c r="J43" s="13"/>
      <c r="K43" s="103" t="s">
        <v>6</v>
      </c>
      <c r="L43" s="101"/>
      <c r="M43" s="104" t="s">
        <v>8</v>
      </c>
      <c r="N43" s="101"/>
    </row>
    <row r="44" spans="1:15">
      <c r="A44" s="105"/>
      <c r="B44" s="106"/>
      <c r="C44" s="21"/>
      <c r="D44" s="22"/>
      <c r="E44" s="21" t="s">
        <v>3</v>
      </c>
      <c r="F44" s="22" t="s">
        <v>56</v>
      </c>
      <c r="G44" s="22" t="s">
        <v>10</v>
      </c>
      <c r="H44" s="24"/>
      <c r="I44" s="22"/>
      <c r="J44" s="22" t="s">
        <v>57</v>
      </c>
      <c r="K44" s="107" t="s">
        <v>58</v>
      </c>
      <c r="L44" s="106"/>
      <c r="M44" s="108" t="s">
        <v>14</v>
      </c>
      <c r="N44" s="106"/>
    </row>
    <row r="45" spans="1:15">
      <c r="A45" s="109" t="s">
        <v>15</v>
      </c>
      <c r="B45" s="110"/>
      <c r="C45" s="21" t="s">
        <v>16</v>
      </c>
      <c r="D45" s="22" t="s">
        <v>17</v>
      </c>
      <c r="E45" s="21" t="s">
        <v>9</v>
      </c>
      <c r="F45" s="22" t="s">
        <v>59</v>
      </c>
      <c r="G45" s="22"/>
      <c r="H45" s="21" t="s">
        <v>60</v>
      </c>
      <c r="I45" s="22" t="s">
        <v>61</v>
      </c>
      <c r="J45" s="30"/>
      <c r="K45" s="111" t="s">
        <v>25</v>
      </c>
      <c r="L45" s="107" t="s">
        <v>26</v>
      </c>
      <c r="M45" s="108" t="s">
        <v>27</v>
      </c>
      <c r="N45" s="107" t="s">
        <v>28</v>
      </c>
    </row>
    <row r="46" spans="1:15">
      <c r="A46" s="105"/>
      <c r="B46" s="106"/>
      <c r="C46" s="21"/>
      <c r="D46" s="22"/>
      <c r="E46" s="21" t="s">
        <v>62</v>
      </c>
      <c r="F46" s="22" t="s">
        <v>63</v>
      </c>
      <c r="G46" s="112" t="s">
        <v>64</v>
      </c>
      <c r="H46" s="24"/>
      <c r="I46" s="23"/>
      <c r="J46" s="112" t="s">
        <v>65</v>
      </c>
      <c r="K46" s="106" t="s">
        <v>30</v>
      </c>
      <c r="L46" s="106"/>
      <c r="M46" s="108" t="s">
        <v>31</v>
      </c>
      <c r="N46" s="106"/>
    </row>
    <row r="47" spans="1:15">
      <c r="A47" s="113"/>
      <c r="B47" s="114"/>
      <c r="C47" s="35" t="s">
        <v>32</v>
      </c>
      <c r="D47" s="36" t="s">
        <v>33</v>
      </c>
      <c r="E47" s="35" t="s">
        <v>34</v>
      </c>
      <c r="F47" s="36" t="s">
        <v>35</v>
      </c>
      <c r="G47" s="36" t="s">
        <v>36</v>
      </c>
      <c r="H47" s="35" t="s">
        <v>37</v>
      </c>
      <c r="I47" s="36" t="s">
        <v>38</v>
      </c>
      <c r="J47" s="36" t="s">
        <v>39</v>
      </c>
      <c r="K47" s="115" t="s">
        <v>40</v>
      </c>
      <c r="L47" s="115" t="s">
        <v>40</v>
      </c>
      <c r="M47" s="116" t="s">
        <v>40</v>
      </c>
      <c r="N47" s="114"/>
    </row>
    <row r="48" spans="1:15" ht="33" customHeight="1">
      <c r="A48" s="117">
        <v>1</v>
      </c>
      <c r="B48" s="118" t="s">
        <v>66</v>
      </c>
      <c r="C48" s="119">
        <v>170307</v>
      </c>
      <c r="D48" s="120">
        <v>-6094</v>
      </c>
      <c r="E48" s="120">
        <v>0</v>
      </c>
      <c r="F48" s="120">
        <v>90</v>
      </c>
      <c r="G48" s="120">
        <v>164303</v>
      </c>
      <c r="H48" s="120">
        <v>154558</v>
      </c>
      <c r="I48" s="119">
        <v>0</v>
      </c>
      <c r="J48" s="119">
        <v>9745</v>
      </c>
      <c r="K48" s="121">
        <v>94.1</v>
      </c>
      <c r="L48" s="121">
        <v>61.7</v>
      </c>
      <c r="M48" s="122">
        <v>-3</v>
      </c>
      <c r="N48" s="123"/>
    </row>
    <row r="49" spans="1:14" ht="33" customHeight="1">
      <c r="A49" s="113">
        <v>2</v>
      </c>
      <c r="B49" s="124" t="s">
        <v>67</v>
      </c>
      <c r="C49" s="119">
        <v>105005</v>
      </c>
      <c r="D49" s="120">
        <v>250</v>
      </c>
      <c r="E49" s="120">
        <v>0</v>
      </c>
      <c r="F49" s="120">
        <v>0</v>
      </c>
      <c r="G49" s="120">
        <v>105255</v>
      </c>
      <c r="H49" s="120">
        <v>87020</v>
      </c>
      <c r="I49" s="119">
        <v>0</v>
      </c>
      <c r="J49" s="119">
        <v>18235</v>
      </c>
      <c r="K49" s="121">
        <v>82.7</v>
      </c>
      <c r="L49" s="121">
        <v>34.700000000000003</v>
      </c>
      <c r="M49" s="122">
        <v>-3.7</v>
      </c>
      <c r="N49" s="123"/>
    </row>
    <row r="50" spans="1:14" ht="33" customHeight="1">
      <c r="A50" s="113">
        <v>3</v>
      </c>
      <c r="B50" s="124" t="s">
        <v>68</v>
      </c>
      <c r="C50" s="119">
        <v>4840</v>
      </c>
      <c r="D50" s="120">
        <v>0</v>
      </c>
      <c r="E50" s="120">
        <v>0</v>
      </c>
      <c r="F50" s="120">
        <v>0</v>
      </c>
      <c r="G50" s="120">
        <v>4840</v>
      </c>
      <c r="H50" s="120">
        <v>4158</v>
      </c>
      <c r="I50" s="119">
        <v>0</v>
      </c>
      <c r="J50" s="119">
        <v>682</v>
      </c>
      <c r="K50" s="121">
        <v>85.9</v>
      </c>
      <c r="L50" s="121">
        <v>1.7</v>
      </c>
      <c r="M50" s="122">
        <v>-10</v>
      </c>
      <c r="N50" s="123"/>
    </row>
    <row r="51" spans="1:14" ht="33" customHeight="1">
      <c r="A51" s="113">
        <v>4</v>
      </c>
      <c r="B51" s="124" t="s">
        <v>69</v>
      </c>
      <c r="C51" s="119">
        <v>4848</v>
      </c>
      <c r="D51" s="120">
        <v>0</v>
      </c>
      <c r="E51" s="120">
        <v>0</v>
      </c>
      <c r="F51" s="120">
        <v>0</v>
      </c>
      <c r="G51" s="120">
        <v>4848</v>
      </c>
      <c r="H51" s="120">
        <v>4839</v>
      </c>
      <c r="I51" s="119">
        <v>0</v>
      </c>
      <c r="J51" s="119">
        <v>9</v>
      </c>
      <c r="K51" s="121">
        <v>99.8</v>
      </c>
      <c r="L51" s="121">
        <v>1.9</v>
      </c>
      <c r="M51" s="122">
        <v>-14</v>
      </c>
      <c r="N51" s="123"/>
    </row>
    <row r="52" spans="1:14" ht="33" customHeight="1">
      <c r="A52" s="113">
        <v>5</v>
      </c>
      <c r="B52" s="124" t="s">
        <v>70</v>
      </c>
      <c r="C52" s="119">
        <v>2000</v>
      </c>
      <c r="D52" s="120">
        <v>0</v>
      </c>
      <c r="E52" s="120">
        <v>0</v>
      </c>
      <c r="F52" s="120">
        <v>-90</v>
      </c>
      <c r="G52" s="120">
        <v>1910</v>
      </c>
      <c r="H52" s="120">
        <v>0</v>
      </c>
      <c r="I52" s="119">
        <v>0</v>
      </c>
      <c r="J52" s="119">
        <v>1910</v>
      </c>
      <c r="K52" s="121">
        <v>0</v>
      </c>
      <c r="L52" s="121">
        <v>0</v>
      </c>
      <c r="M52" s="125" t="s">
        <v>71</v>
      </c>
      <c r="N52" s="123"/>
    </row>
    <row r="53" spans="1:14" ht="33" customHeight="1">
      <c r="A53" s="113">
        <v>6</v>
      </c>
      <c r="B53" s="124" t="s">
        <v>72</v>
      </c>
      <c r="C53" s="119">
        <v>0</v>
      </c>
      <c r="D53" s="120">
        <v>65</v>
      </c>
      <c r="E53" s="120">
        <v>0</v>
      </c>
      <c r="F53" s="120">
        <v>0</v>
      </c>
      <c r="G53" s="120">
        <v>65</v>
      </c>
      <c r="H53" s="120">
        <v>65</v>
      </c>
      <c r="I53" s="119">
        <v>0</v>
      </c>
      <c r="J53" s="119">
        <v>0</v>
      </c>
      <c r="K53" s="121">
        <v>100</v>
      </c>
      <c r="L53" s="121">
        <v>0</v>
      </c>
      <c r="M53" s="125" t="s">
        <v>73</v>
      </c>
      <c r="N53" s="123"/>
    </row>
    <row r="54" spans="1:14" ht="33" customHeight="1">
      <c r="A54" s="126" t="s">
        <v>74</v>
      </c>
      <c r="B54" s="127"/>
      <c r="C54" s="119">
        <v>287000</v>
      </c>
      <c r="D54" s="120">
        <v>-5779</v>
      </c>
      <c r="E54" s="120">
        <v>0</v>
      </c>
      <c r="F54" s="120">
        <v>0</v>
      </c>
      <c r="G54" s="120">
        <v>281221</v>
      </c>
      <c r="H54" s="120">
        <v>250640</v>
      </c>
      <c r="I54" s="119">
        <v>0</v>
      </c>
      <c r="J54" s="119">
        <v>30581</v>
      </c>
      <c r="K54" s="121">
        <v>89.1</v>
      </c>
      <c r="L54" s="121">
        <v>100.00000000000001</v>
      </c>
      <c r="M54" s="122">
        <v>-3.6</v>
      </c>
      <c r="N54" s="123"/>
    </row>
    <row r="55" spans="1:14" ht="33" customHeight="1">
      <c r="A55" s="126" t="s">
        <v>75</v>
      </c>
      <c r="B55" s="127"/>
      <c r="C55" s="128">
        <v>284100</v>
      </c>
      <c r="D55" s="129">
        <v>3804</v>
      </c>
      <c r="E55" s="129">
        <v>0</v>
      </c>
      <c r="F55" s="129">
        <v>0</v>
      </c>
      <c r="G55" s="129">
        <v>287904</v>
      </c>
      <c r="H55" s="129">
        <v>259901</v>
      </c>
      <c r="I55" s="128">
        <v>0</v>
      </c>
      <c r="J55" s="128">
        <v>28003</v>
      </c>
      <c r="K55" s="121">
        <v>90.3</v>
      </c>
      <c r="L55" s="130">
        <v>99.999999999999986</v>
      </c>
      <c r="M55" s="131">
        <v>2</v>
      </c>
      <c r="N55" s="123"/>
    </row>
    <row r="56" spans="1:14" ht="33" customHeight="1">
      <c r="A56" s="132"/>
      <c r="B56" s="133"/>
      <c r="C56" s="119">
        <v>2900</v>
      </c>
      <c r="D56" s="120">
        <v>-9583</v>
      </c>
      <c r="E56" s="120">
        <v>0</v>
      </c>
      <c r="F56" s="120">
        <v>0</v>
      </c>
      <c r="G56" s="120">
        <v>-6683</v>
      </c>
      <c r="H56" s="120">
        <v>-9261</v>
      </c>
      <c r="I56" s="119">
        <v>0</v>
      </c>
      <c r="J56" s="119">
        <v>2578</v>
      </c>
      <c r="K56" s="134"/>
      <c r="L56" s="135"/>
      <c r="M56" s="136"/>
      <c r="N56" s="137"/>
    </row>
    <row r="57" spans="1:14" ht="33" customHeight="1">
      <c r="A57" s="138"/>
      <c r="B57" s="133"/>
      <c r="C57" s="131">
        <v>1.0207673354452658</v>
      </c>
      <c r="D57" s="128"/>
      <c r="E57" s="128"/>
      <c r="F57" s="128"/>
      <c r="G57" s="122">
        <v>-2.3212598643992441</v>
      </c>
      <c r="H57" s="122">
        <v>-3.5632798642560055</v>
      </c>
      <c r="I57" s="130" t="s">
        <v>52</v>
      </c>
      <c r="J57" s="131">
        <v>9.2061564832339382</v>
      </c>
      <c r="K57" s="139"/>
      <c r="L57" s="140"/>
      <c r="M57" s="141"/>
      <c r="N57" s="142"/>
    </row>
  </sheetData>
  <phoneticPr fontId="3"/>
  <printOptions gridLinesSet="0"/>
  <pageMargins left="0.78740157480314965" right="0.39370078740157483" top="0.74803149606299213" bottom="0.74803149606299213" header="0" footer="0.51181102362204722"/>
  <pageSetup paperSize="9" scale="58" firstPageNumber="16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直診会計</vt:lpstr>
      <vt:lpstr>直診会計!Print_Area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2025-03-25T08:16:20Z</dcterms:created>
  <dcterms:modified xsi:type="dcterms:W3CDTF">2025-03-25T08:16:31Z</dcterms:modified>
</cp:coreProperties>
</file>