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3B6C4751-14BC-4100-8257-D3771378B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後期高齢会計" sheetId="1" r:id="rId1"/>
  </sheets>
  <definedNames>
    <definedName name="_xlnm.Print_Area" localSheetId="0">後期高齢会計!$A$1:$O$51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I25" i="1"/>
  <c r="I31" i="1" s="1"/>
  <c r="I34" i="1" s="1"/>
  <c r="H24" i="1"/>
  <c r="G24" i="1"/>
  <c r="G30" i="1" s="1"/>
  <c r="G33" i="1" s="1"/>
  <c r="E24" i="1"/>
  <c r="D24" i="1"/>
  <c r="D30" i="1" s="1"/>
  <c r="C24" i="1"/>
  <c r="C30" i="1" s="1"/>
  <c r="C33" i="1" s="1"/>
  <c r="I23" i="1"/>
  <c r="I29" i="1" s="1"/>
  <c r="I32" i="1" s="1"/>
  <c r="L21" i="1"/>
  <c r="F21" i="1"/>
  <c r="J21" i="1" s="1"/>
  <c r="L18" i="1"/>
  <c r="F18" i="1"/>
  <c r="K18" i="1" s="1"/>
  <c r="L15" i="1"/>
  <c r="F15" i="1"/>
  <c r="J15" i="1" s="1"/>
  <c r="L12" i="1"/>
  <c r="F12" i="1"/>
  <c r="K12" i="1" s="1"/>
  <c r="L9" i="1"/>
  <c r="F9" i="1"/>
  <c r="J9" i="1" s="1"/>
  <c r="J18" i="1" l="1"/>
  <c r="K9" i="1"/>
  <c r="M18" i="1"/>
  <c r="M9" i="1"/>
  <c r="K21" i="1"/>
  <c r="M12" i="1"/>
  <c r="M21" i="1"/>
  <c r="H30" i="1"/>
  <c r="H33" i="1" s="1"/>
  <c r="M15" i="1"/>
  <c r="F24" i="1"/>
  <c r="E30" i="1"/>
  <c r="J12" i="1"/>
  <c r="K15" i="1"/>
  <c r="L24" i="1"/>
  <c r="M24" i="1" l="1"/>
  <c r="J24" i="1"/>
  <c r="F30" i="1"/>
  <c r="F33" i="1" s="1"/>
  <c r="K24" i="1"/>
</calcChain>
</file>

<file path=xl/sharedStrings.xml><?xml version="1.0" encoding="utf-8"?>
<sst xmlns="http://schemas.openxmlformats.org/spreadsheetml/2006/main" count="108" uniqueCount="72">
  <si>
    <t>後期高齢者医療特別会計　歳入歳出款別決算の状況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rPh sb="12" eb="14">
      <t>サイニュウ</t>
    </rPh>
    <rPh sb="14" eb="16">
      <t>サイシュツ</t>
    </rPh>
    <rPh sb="16" eb="17">
      <t>カン</t>
    </rPh>
    <rPh sb="17" eb="18">
      <t>ベツ</t>
    </rPh>
    <rPh sb="18" eb="20">
      <t>ケッサン</t>
    </rPh>
    <rPh sb="21" eb="23">
      <t>ジョウキョウ</t>
    </rPh>
    <phoneticPr fontId="3"/>
  </si>
  <si>
    <t>（歳　　　入）</t>
  </si>
  <si>
    <t>（単位　千円）</t>
  </si>
  <si>
    <t>継続費及び</t>
  </si>
  <si>
    <t>収入未済額</t>
  </si>
  <si>
    <t>予算現額に</t>
  </si>
  <si>
    <t>予算に対す</t>
  </si>
  <si>
    <t>調定に対す</t>
  </si>
  <si>
    <t>前年度</t>
  </si>
  <si>
    <t>繰越事業費</t>
  </si>
  <si>
    <t>予算現額</t>
  </si>
  <si>
    <t>(不納欠損額)</t>
  </si>
  <si>
    <t>対する増減</t>
  </si>
  <si>
    <t>る収入割合</t>
  </si>
  <si>
    <t>決算額に</t>
  </si>
  <si>
    <t>科　　　目</t>
  </si>
  <si>
    <t>当初予算額</t>
  </si>
  <si>
    <t>補正予算額</t>
  </si>
  <si>
    <t>繰越財源</t>
  </si>
  <si>
    <t>(イ)＋(ロ)＋(ハ)</t>
  </si>
  <si>
    <t>調定額</t>
  </si>
  <si>
    <t>収入済額</t>
  </si>
  <si>
    <t>(ホ) － (ヘ)</t>
  </si>
  <si>
    <t>(ヘ) － (ニ)</t>
  </si>
  <si>
    <t>(ヘ)／(ニ)</t>
  </si>
  <si>
    <t>(ヘ)／(ホ)</t>
  </si>
  <si>
    <t>構成比</t>
  </si>
  <si>
    <t>対する</t>
  </si>
  <si>
    <t>摘要</t>
  </si>
  <si>
    <t>充当額</t>
  </si>
  <si>
    <t>　×100</t>
  </si>
  <si>
    <t>増減率</t>
  </si>
  <si>
    <t>(イ)</t>
  </si>
  <si>
    <t>(ロ)</t>
  </si>
  <si>
    <t>(ハ)</t>
  </si>
  <si>
    <t>(ニ)</t>
  </si>
  <si>
    <t>(ホ）</t>
  </si>
  <si>
    <t>(ヘ)</t>
  </si>
  <si>
    <t>(ト)</t>
  </si>
  <si>
    <t>(チ)</t>
  </si>
  <si>
    <t>％</t>
  </si>
  <si>
    <t>還付未済額</t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</si>
  <si>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</si>
  <si>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繰入金</t>
  </si>
  <si>
    <t>繰越金</t>
    <rPh sb="0" eb="2">
      <t>クリコシ</t>
    </rPh>
    <phoneticPr fontId="3"/>
  </si>
  <si>
    <t>諸収入</t>
    <phoneticPr fontId="3"/>
  </si>
  <si>
    <t>歳　入　合　計 (Ａ)</t>
  </si>
  <si>
    <t>前年度歳入合計 (Ｂ)</t>
  </si>
  <si>
    <t>還付未済額 660</t>
  </si>
  <si>
    <t>増減額</t>
  </si>
  <si>
    <t>(Ａ)－(Ｂ)    (Ｃ)</t>
  </si>
  <si>
    <t>(Ｃ)／(Ｂ)×100 ％</t>
  </si>
  <si>
    <t>（歳　　　出）</t>
  </si>
  <si>
    <t>予備費支出</t>
  </si>
  <si>
    <t>不用額</t>
  </si>
  <si>
    <t>る支出割合</t>
  </si>
  <si>
    <t>及び流用</t>
  </si>
  <si>
    <t>支出済額</t>
  </si>
  <si>
    <t>翌年度繰越額</t>
  </si>
  <si>
    <t>繰越額</t>
  </si>
  <si>
    <t>増減</t>
  </si>
  <si>
    <t>(イ)＋(ロ)＋(ハ)＋(ニ)</t>
  </si>
  <si>
    <t>(ホ)－(ヘ)－(ト)</t>
  </si>
  <si>
    <t>総務費</t>
    <rPh sb="0" eb="3">
      <t>ソウムヒ</t>
    </rPh>
    <phoneticPr fontId="6"/>
  </si>
  <si>
    <t>後期高齢者医療広域連合納付金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ノウフキン</t>
    </rPh>
    <phoneticPr fontId="6"/>
  </si>
  <si>
    <t>保健事業費</t>
    <rPh sb="0" eb="2">
      <t>ホケン</t>
    </rPh>
    <rPh sb="2" eb="5">
      <t>ジギョウヒ</t>
    </rPh>
    <phoneticPr fontId="6"/>
  </si>
  <si>
    <t>公債費</t>
    <rPh sb="0" eb="3">
      <t>コウサイヒ</t>
    </rPh>
    <phoneticPr fontId="6"/>
  </si>
  <si>
    <t>－</t>
  </si>
  <si>
    <t>諸支出金</t>
    <rPh sb="0" eb="1">
      <t>ショ</t>
    </rPh>
    <rPh sb="1" eb="4">
      <t>シシュツキン</t>
    </rPh>
    <phoneticPr fontId="6"/>
  </si>
  <si>
    <t>予備費</t>
    <rPh sb="0" eb="3">
      <t>ヨビヒ</t>
    </rPh>
    <phoneticPr fontId="6"/>
  </si>
  <si>
    <t>歳　出　合　計  (Ａ)</t>
  </si>
  <si>
    <t>前年度歳出合計  (Ｂ)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</si>
</sst>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[Red]&quot;△&quot;#,##0"/>
    <numFmt numFmtId="177" formatCode="#,##0.0;[Red]&quot;△&quot;#,##0.0"/>
    <numFmt numFmtId="178" formatCode="#,##0;&quot;△&quot;#,##0"/>
    <numFmt numFmtId="179" formatCode="0.0"/>
    <numFmt numFmtId="180" formatCode="0.0000"/>
    <numFmt numFmtId="181" formatCode="\(#,##0\)"/>
    <numFmt numFmtId="182" formatCode="#,##0.0;&quot;△&quot;#,##0.0"/>
    <numFmt numFmtId="183" formatCode="0.000"/>
    <numFmt numFmtId="184" formatCode="#,##0.0;[Red]\-#,##0.0"/>
    <numFmt numFmtId="185" formatCode="\(#,##0\);\(&quot;△&quot;#,##0\)"/>
    <numFmt numFmtId="186" formatCode="\(#,##0.0\);\(&quot;△&quot;#,##0.0\)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0" fillId="0" borderId="0" xfId="0" applyFill="1"/>
    <xf numFmtId="177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horizontal="distributed"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177" fontId="4" fillId="0" borderId="2" xfId="0" applyNumberFormat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horizontal="distributed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176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/>
    </xf>
    <xf numFmtId="178" fontId="7" fillId="0" borderId="6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9" fontId="7" fillId="0" borderId="5" xfId="0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vertical="center"/>
    </xf>
    <xf numFmtId="178" fontId="7" fillId="0" borderId="9" xfId="1" applyNumberFormat="1" applyFont="1" applyFill="1" applyBorder="1" applyAlignment="1">
      <alignment vertical="center"/>
    </xf>
    <xf numFmtId="181" fontId="7" fillId="0" borderId="8" xfId="1" applyNumberFormat="1" applyFont="1" applyFill="1" applyBorder="1" applyAlignment="1">
      <alignment horizontal="right" vertical="center"/>
    </xf>
    <xf numFmtId="178" fontId="7" fillId="0" borderId="8" xfId="1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9" fontId="7" fillId="0" borderId="8" xfId="0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distributed"/>
    </xf>
    <xf numFmtId="176" fontId="7" fillId="0" borderId="3" xfId="1" applyNumberFormat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0" fillId="0" borderId="8" xfId="0" applyFill="1" applyBorder="1" applyAlignment="1">
      <alignment horizontal="distributed"/>
    </xf>
    <xf numFmtId="179" fontId="7" fillId="0" borderId="2" xfId="0" applyNumberFormat="1" applyFont="1" applyFill="1" applyBorder="1" applyAlignment="1">
      <alignment vertical="center"/>
    </xf>
    <xf numFmtId="182" fontId="7" fillId="0" borderId="6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184" fontId="7" fillId="0" borderId="5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9" fontId="4" fillId="0" borderId="0" xfId="0" applyNumberFormat="1" applyFont="1" applyFill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176" fontId="7" fillId="0" borderId="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185" fontId="7" fillId="0" borderId="8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0" fillId="0" borderId="9" xfId="0" applyFill="1" applyBorder="1"/>
    <xf numFmtId="0" fontId="4" fillId="0" borderId="9" xfId="0" applyFont="1" applyFill="1" applyBorder="1" applyAlignment="1">
      <alignment horizontal="right" vertical="center"/>
    </xf>
    <xf numFmtId="186" fontId="7" fillId="0" borderId="8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6" fontId="1" fillId="0" borderId="3" xfId="1" applyNumberFormat="1" applyFill="1" applyBorder="1"/>
    <xf numFmtId="38" fontId="4" fillId="0" borderId="2" xfId="1" applyFont="1" applyFill="1" applyBorder="1" applyAlignment="1">
      <alignment horizontal="distributed" vertical="center"/>
    </xf>
    <xf numFmtId="177" fontId="4" fillId="0" borderId="2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distributed" vertical="center"/>
    </xf>
    <xf numFmtId="177" fontId="4" fillId="0" borderId="5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left" vertical="center" shrinkToFit="1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/>
    </xf>
    <xf numFmtId="38" fontId="4" fillId="0" borderId="8" xfId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vertical="center"/>
    </xf>
    <xf numFmtId="178" fontId="7" fillId="0" borderId="13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84" fontId="7" fillId="0" borderId="13" xfId="1" applyNumberFormat="1" applyFont="1" applyFill="1" applyBorder="1" applyAlignment="1">
      <alignment vertical="center"/>
    </xf>
    <xf numFmtId="182" fontId="7" fillId="0" borderId="13" xfId="1" applyNumberFormat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Continuous" vertical="center"/>
    </xf>
    <xf numFmtId="38" fontId="4" fillId="0" borderId="8" xfId="1" applyFont="1" applyFill="1" applyBorder="1" applyAlignment="1">
      <alignment horizontal="centerContinuous" vertical="center"/>
    </xf>
    <xf numFmtId="176" fontId="7" fillId="0" borderId="13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1" fillId="0" borderId="13" xfId="1" applyFill="1" applyBorder="1"/>
    <xf numFmtId="38" fontId="7" fillId="0" borderId="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31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2C680000}"/>
            </a:ext>
          </a:extLst>
        </xdr:cNvPr>
        <xdr:cNvSpPr>
          <a:spLocks noChangeShapeType="1"/>
        </xdr:cNvSpPr>
      </xdr:nvSpPr>
      <xdr:spPr bwMode="auto">
        <a:xfrm flipV="1">
          <a:off x="3333750" y="46958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31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2D680000}"/>
            </a:ext>
          </a:extLst>
        </xdr:cNvPr>
        <xdr:cNvSpPr>
          <a:spLocks noChangeShapeType="1"/>
        </xdr:cNvSpPr>
      </xdr:nvSpPr>
      <xdr:spPr bwMode="auto">
        <a:xfrm flipV="1">
          <a:off x="2371725" y="46958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28</xdr:row>
      <xdr:rowOff>19050</xdr:rowOff>
    </xdr:from>
    <xdr:to>
      <xdr:col>0</xdr:col>
      <xdr:colOff>200025</xdr:colOff>
      <xdr:row>33</xdr:row>
      <xdr:rowOff>123825</xdr:rowOff>
    </xdr:to>
    <xdr:sp macro="" textlink="">
      <xdr:nvSpPr>
        <xdr:cNvPr id="4" name="テキスト 4">
          <a:extLst>
            <a:ext uri="{FF2B5EF4-FFF2-40B4-BE49-F238E27FC236}">
              <a16:creationId xmlns:a16="http://schemas.microsoft.com/office/drawing/2014/main" id="{00000000-0008-0000-0700-000003680000}"/>
            </a:ext>
          </a:extLst>
        </xdr:cNvPr>
        <xdr:cNvSpPr txBox="1">
          <a:spLocks noChangeArrowheads="1"/>
        </xdr:cNvSpPr>
      </xdr:nvSpPr>
      <xdr:spPr bwMode="auto">
        <a:xfrm>
          <a:off x="19050" y="4286250"/>
          <a:ext cx="180975" cy="819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28575</xdr:colOff>
      <xdr:row>7</xdr:row>
      <xdr:rowOff>38100</xdr:rowOff>
    </xdr:from>
    <xdr:to>
      <xdr:col>1</xdr:col>
      <xdr:colOff>1171575</xdr:colOff>
      <xdr:row>8</xdr:row>
      <xdr:rowOff>76200</xdr:rowOff>
    </xdr:to>
    <xdr:sp macro="" textlink="">
      <xdr:nvSpPr>
        <xdr:cNvPr id="5" name="テキスト 12">
          <a:extLst>
            <a:ext uri="{FF2B5EF4-FFF2-40B4-BE49-F238E27FC236}">
              <a16:creationId xmlns:a16="http://schemas.microsoft.com/office/drawing/2014/main" id="{00000000-0008-0000-0700-000008680000}"/>
            </a:ext>
          </a:extLst>
        </xdr:cNvPr>
        <xdr:cNvSpPr txBox="1">
          <a:spLocks noChangeArrowheads="1"/>
        </xdr:cNvSpPr>
      </xdr:nvSpPr>
      <xdr:spPr bwMode="auto">
        <a:xfrm>
          <a:off x="238125" y="1304925"/>
          <a:ext cx="114300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後期高齢者医療</a:t>
          </a:r>
        </a:p>
      </xdr:txBody>
    </xdr:sp>
    <xdr:clientData/>
  </xdr:twoCellAnchor>
  <xdr:twoCellAnchor>
    <xdr:from>
      <xdr:col>1</xdr:col>
      <xdr:colOff>28575</xdr:colOff>
      <xdr:row>8</xdr:row>
      <xdr:rowOff>76200</xdr:rowOff>
    </xdr:from>
    <xdr:to>
      <xdr:col>1</xdr:col>
      <xdr:colOff>1171575</xdr:colOff>
      <xdr:row>9</xdr:row>
      <xdr:rowOff>114300</xdr:rowOff>
    </xdr:to>
    <xdr:sp macro="" textlink="">
      <xdr:nvSpPr>
        <xdr:cNvPr id="6" name="テキスト 13">
          <a:extLst>
            <a:ext uri="{FF2B5EF4-FFF2-40B4-BE49-F238E27FC236}">
              <a16:creationId xmlns:a16="http://schemas.microsoft.com/office/drawing/2014/main" id="{00000000-0008-0000-0700-000009680000}"/>
            </a:ext>
          </a:extLst>
        </xdr:cNvPr>
        <xdr:cNvSpPr txBox="1">
          <a:spLocks noChangeArrowheads="1"/>
        </xdr:cNvSpPr>
      </xdr:nvSpPr>
      <xdr:spPr bwMode="auto">
        <a:xfrm>
          <a:off x="238125" y="1485900"/>
          <a:ext cx="114300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保険料</a:t>
          </a: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913A1637-9058-4857-BDA9-6FAAE2DAE245}"/>
            </a:ext>
          </a:extLst>
        </xdr:cNvPr>
        <xdr:cNvSpPr>
          <a:spLocks noChangeShapeType="1"/>
        </xdr:cNvSpPr>
      </xdr:nvSpPr>
      <xdr:spPr bwMode="auto">
        <a:xfrm flipV="1">
          <a:off x="2371725" y="100012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37756B22-7420-49E2-8B52-8BB8CFE328B7}"/>
            </a:ext>
          </a:extLst>
        </xdr:cNvPr>
        <xdr:cNvSpPr>
          <a:spLocks noChangeShapeType="1"/>
        </xdr:cNvSpPr>
      </xdr:nvSpPr>
      <xdr:spPr bwMode="auto">
        <a:xfrm flipV="1">
          <a:off x="3333750" y="100012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897CD995-36A6-4094-AAB7-8B83915B611B}"/>
            </a:ext>
          </a:extLst>
        </xdr:cNvPr>
        <xdr:cNvSpPr>
          <a:spLocks noChangeShapeType="1"/>
        </xdr:cNvSpPr>
      </xdr:nvSpPr>
      <xdr:spPr bwMode="auto">
        <a:xfrm flipV="1">
          <a:off x="4295775" y="10001250"/>
          <a:ext cx="11239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49</xdr:row>
      <xdr:rowOff>381000</xdr:rowOff>
    </xdr:from>
    <xdr:to>
      <xdr:col>2</xdr:col>
      <xdr:colOff>28575</xdr:colOff>
      <xdr:row>50</xdr:row>
      <xdr:rowOff>381000</xdr:rowOff>
    </xdr:to>
    <xdr:sp macro="" textlink="">
      <xdr:nvSpPr>
        <xdr:cNvPr id="10" name="テキスト 15">
          <a:extLst>
            <a:ext uri="{FF2B5EF4-FFF2-40B4-BE49-F238E27FC236}">
              <a16:creationId xmlns:a16="http://schemas.microsoft.com/office/drawing/2014/main" id="{AB1F78E3-466F-45DE-A3B4-D401FD5647E2}"/>
            </a:ext>
          </a:extLst>
        </xdr:cNvPr>
        <xdr:cNvSpPr txBox="1">
          <a:spLocks noChangeArrowheads="1"/>
        </xdr:cNvSpPr>
      </xdr:nvSpPr>
      <xdr:spPr bwMode="auto">
        <a:xfrm>
          <a:off x="266700" y="9963150"/>
          <a:ext cx="1171575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 　減　　 率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)/(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)×100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　　　　　　　　</a:t>
          </a:r>
        </a:p>
      </xdr:txBody>
    </xdr:sp>
    <xdr:clientData/>
  </xdr:twoCellAnchor>
  <xdr:twoCellAnchor>
    <xdr:from>
      <xdr:col>0</xdr:col>
      <xdr:colOff>9525</xdr:colOff>
      <xdr:row>49</xdr:row>
      <xdr:rowOff>76200</xdr:rowOff>
    </xdr:from>
    <xdr:to>
      <xdr:col>0</xdr:col>
      <xdr:colOff>190500</xdr:colOff>
      <xdr:row>50</xdr:row>
      <xdr:rowOff>381000</xdr:rowOff>
    </xdr:to>
    <xdr:sp macro="" textlink="">
      <xdr:nvSpPr>
        <xdr:cNvPr id="11" name="テキスト 16">
          <a:extLst>
            <a:ext uri="{FF2B5EF4-FFF2-40B4-BE49-F238E27FC236}">
              <a16:creationId xmlns:a16="http://schemas.microsoft.com/office/drawing/2014/main" id="{37EBAEA1-27FD-49D1-83CE-1C9B9F30A833}"/>
            </a:ext>
          </a:extLst>
        </xdr:cNvPr>
        <xdr:cNvSpPr txBox="1">
          <a:spLocks noChangeArrowheads="1"/>
        </xdr:cNvSpPr>
      </xdr:nvSpPr>
      <xdr:spPr bwMode="auto">
        <a:xfrm>
          <a:off x="9525" y="9658350"/>
          <a:ext cx="180975" cy="723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47625</xdr:colOff>
      <xdr:row>49</xdr:row>
      <xdr:rowOff>9525</xdr:rowOff>
    </xdr:from>
    <xdr:to>
      <xdr:col>1</xdr:col>
      <xdr:colOff>1171575</xdr:colOff>
      <xdr:row>50</xdr:row>
      <xdr:rowOff>19050</xdr:rowOff>
    </xdr:to>
    <xdr:sp macro="" textlink="">
      <xdr:nvSpPr>
        <xdr:cNvPr id="12" name="テキスト 9">
          <a:extLst>
            <a:ext uri="{FF2B5EF4-FFF2-40B4-BE49-F238E27FC236}">
              <a16:creationId xmlns:a16="http://schemas.microsoft.com/office/drawing/2014/main" id="{9B90B9A4-7434-40AF-BAF9-7E823A1A4906}"/>
            </a:ext>
          </a:extLst>
        </xdr:cNvPr>
        <xdr:cNvSpPr txBox="1">
          <a:spLocks noChangeArrowheads="1"/>
        </xdr:cNvSpPr>
      </xdr:nvSpPr>
      <xdr:spPr bwMode="auto">
        <a:xfrm>
          <a:off x="257175" y="9591675"/>
          <a:ext cx="1123950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増減額</a:t>
          </a:r>
        </a:p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Ｂ）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75D29CD7-14A3-491F-A0D4-E4B7C18CB44B}"/>
            </a:ext>
          </a:extLst>
        </xdr:cNvPr>
        <xdr:cNvSpPr>
          <a:spLocks noChangeShapeType="1"/>
        </xdr:cNvSpPr>
      </xdr:nvSpPr>
      <xdr:spPr bwMode="auto">
        <a:xfrm flipV="1">
          <a:off x="2371725" y="100012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F1A6E2B8-2167-4AEE-B5E8-35D762C83D78}"/>
            </a:ext>
          </a:extLst>
        </xdr:cNvPr>
        <xdr:cNvSpPr>
          <a:spLocks noChangeShapeType="1"/>
        </xdr:cNvSpPr>
      </xdr:nvSpPr>
      <xdr:spPr bwMode="auto">
        <a:xfrm flipV="1">
          <a:off x="3333750" y="10001250"/>
          <a:ext cx="962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34208FA7-1F80-4CC2-87DB-B71915F0D167}"/>
            </a:ext>
          </a:extLst>
        </xdr:cNvPr>
        <xdr:cNvSpPr>
          <a:spLocks noChangeShapeType="1"/>
        </xdr:cNvSpPr>
      </xdr:nvSpPr>
      <xdr:spPr bwMode="auto">
        <a:xfrm flipV="1">
          <a:off x="4295775" y="10001250"/>
          <a:ext cx="11239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view="pageBreakPreview" zoomScale="80" zoomScaleNormal="100" zoomScaleSheetLayoutView="80" workbookViewId="0">
      <pane xSplit="2" topLeftCell="C1" activePane="topRight" state="frozen"/>
      <selection activeCell="F45" sqref="F45"/>
      <selection pane="topRight" activeCell="Q9" sqref="Q9"/>
    </sheetView>
  </sheetViews>
  <sheetFormatPr defaultColWidth="9" defaultRowHeight="10.8"/>
  <cols>
    <col min="1" max="1" width="2.77734375" style="2" customWidth="1"/>
    <col min="2" max="2" width="15.77734375" style="2" customWidth="1"/>
    <col min="3" max="5" width="12.6640625" style="3" customWidth="1"/>
    <col min="6" max="6" width="14.77734375" style="3" customWidth="1"/>
    <col min="7" max="7" width="12.6640625" style="3" customWidth="1"/>
    <col min="8" max="8" width="12.21875" style="3" customWidth="1"/>
    <col min="9" max="9" width="11.21875" style="3" customWidth="1"/>
    <col min="10" max="10" width="12.88671875" style="3" customWidth="1"/>
    <col min="11" max="12" width="10.77734375" style="2" customWidth="1"/>
    <col min="13" max="13" width="8.109375" style="2" customWidth="1"/>
    <col min="14" max="14" width="9" style="5"/>
    <col min="15" max="15" width="14.33203125" style="2" customWidth="1"/>
    <col min="16" max="16" width="12.109375" style="6" customWidth="1"/>
    <col min="17" max="17" width="9" style="2" customWidth="1"/>
    <col min="18" max="16384" width="9" style="2"/>
  </cols>
  <sheetData>
    <row r="1" spans="1:17" ht="21.75" customHeight="1">
      <c r="A1" s="1" t="s">
        <v>0</v>
      </c>
      <c r="L1" s="4"/>
    </row>
    <row r="2" spans="1:17" ht="21.75" customHeight="1">
      <c r="B2" s="2" t="s">
        <v>1</v>
      </c>
      <c r="E2" s="7"/>
      <c r="L2" s="8"/>
      <c r="O2" s="8" t="s">
        <v>2</v>
      </c>
    </row>
    <row r="3" spans="1:17" ht="11.4" customHeight="1">
      <c r="A3" s="9"/>
      <c r="B3" s="10"/>
      <c r="C3" s="11"/>
      <c r="D3" s="12"/>
      <c r="E3" s="12" t="s">
        <v>3</v>
      </c>
      <c r="F3" s="13"/>
      <c r="G3" s="13"/>
      <c r="H3" s="14"/>
      <c r="I3" s="12" t="s">
        <v>4</v>
      </c>
      <c r="J3" s="12" t="s">
        <v>5</v>
      </c>
      <c r="K3" s="15" t="s">
        <v>6</v>
      </c>
      <c r="L3" s="15" t="s">
        <v>7</v>
      </c>
      <c r="M3" s="10"/>
      <c r="N3" s="16" t="s">
        <v>8</v>
      </c>
      <c r="O3" s="10"/>
      <c r="P3" s="17"/>
    </row>
    <row r="4" spans="1:17" ht="11.4" customHeight="1">
      <c r="A4" s="18"/>
      <c r="B4" s="19"/>
      <c r="C4" s="20"/>
      <c r="D4" s="21"/>
      <c r="E4" s="21" t="s">
        <v>9</v>
      </c>
      <c r="F4" s="21" t="s">
        <v>10</v>
      </c>
      <c r="G4" s="22"/>
      <c r="H4" s="23"/>
      <c r="I4" s="21" t="s">
        <v>11</v>
      </c>
      <c r="J4" s="21" t="s">
        <v>12</v>
      </c>
      <c r="K4" s="24" t="s">
        <v>13</v>
      </c>
      <c r="L4" s="24" t="s">
        <v>13</v>
      </c>
      <c r="M4" s="19"/>
      <c r="N4" s="25" t="s">
        <v>14</v>
      </c>
      <c r="O4" s="19"/>
      <c r="P4" s="26"/>
    </row>
    <row r="5" spans="1:17" ht="11.4" customHeight="1">
      <c r="A5" s="27" t="s">
        <v>15</v>
      </c>
      <c r="B5" s="28"/>
      <c r="C5" s="20" t="s">
        <v>16</v>
      </c>
      <c r="D5" s="21" t="s">
        <v>17</v>
      </c>
      <c r="E5" s="21" t="s">
        <v>18</v>
      </c>
      <c r="F5" s="29" t="s">
        <v>19</v>
      </c>
      <c r="G5" s="21" t="s">
        <v>20</v>
      </c>
      <c r="H5" s="20" t="s">
        <v>21</v>
      </c>
      <c r="I5" s="29" t="s">
        <v>22</v>
      </c>
      <c r="J5" s="29" t="s">
        <v>23</v>
      </c>
      <c r="K5" s="30" t="s">
        <v>24</v>
      </c>
      <c r="L5" s="30" t="s">
        <v>25</v>
      </c>
      <c r="M5" s="24" t="s">
        <v>26</v>
      </c>
      <c r="N5" s="25" t="s">
        <v>27</v>
      </c>
      <c r="O5" s="24" t="s">
        <v>28</v>
      </c>
      <c r="P5" s="31"/>
    </row>
    <row r="6" spans="1:17" ht="11.4" customHeight="1">
      <c r="A6" s="18"/>
      <c r="B6" s="19"/>
      <c r="C6" s="20"/>
      <c r="D6" s="21"/>
      <c r="E6" s="21" t="s">
        <v>29</v>
      </c>
      <c r="F6" s="22"/>
      <c r="G6" s="22"/>
      <c r="H6" s="23"/>
      <c r="I6" s="22"/>
      <c r="J6" s="22"/>
      <c r="K6" s="19" t="s">
        <v>30</v>
      </c>
      <c r="L6" s="19" t="s">
        <v>30</v>
      </c>
      <c r="M6" s="19"/>
      <c r="N6" s="25" t="s">
        <v>31</v>
      </c>
      <c r="O6" s="19"/>
    </row>
    <row r="7" spans="1:17" ht="11.4" customHeight="1">
      <c r="A7" s="32"/>
      <c r="B7" s="33"/>
      <c r="C7" s="34" t="s">
        <v>32</v>
      </c>
      <c r="D7" s="35" t="s">
        <v>33</v>
      </c>
      <c r="E7" s="35" t="s">
        <v>34</v>
      </c>
      <c r="F7" s="35" t="s">
        <v>35</v>
      </c>
      <c r="G7" s="35" t="s">
        <v>36</v>
      </c>
      <c r="H7" s="34" t="s">
        <v>37</v>
      </c>
      <c r="I7" s="35" t="s">
        <v>38</v>
      </c>
      <c r="J7" s="35" t="s">
        <v>39</v>
      </c>
      <c r="K7" s="36" t="s">
        <v>40</v>
      </c>
      <c r="L7" s="36" t="s">
        <v>40</v>
      </c>
      <c r="M7" s="36" t="s">
        <v>40</v>
      </c>
      <c r="N7" s="37" t="s">
        <v>40</v>
      </c>
      <c r="O7" s="33"/>
    </row>
    <row r="8" spans="1:17" ht="11.4" customHeight="1">
      <c r="A8" s="9"/>
      <c r="B8" s="15"/>
      <c r="C8" s="38"/>
      <c r="D8" s="39"/>
      <c r="E8" s="39"/>
      <c r="F8" s="39"/>
      <c r="G8" s="39"/>
      <c r="H8" s="38"/>
      <c r="I8" s="40">
        <v>13157</v>
      </c>
      <c r="J8" s="39"/>
      <c r="K8" s="41"/>
      <c r="L8" s="41"/>
      <c r="M8" s="41"/>
      <c r="N8" s="42"/>
      <c r="O8" s="43" t="s">
        <v>41</v>
      </c>
      <c r="P8" s="44"/>
    </row>
    <row r="9" spans="1:17" ht="11.4" customHeight="1">
      <c r="A9" s="18">
        <v>1</v>
      </c>
      <c r="B9" s="45"/>
      <c r="C9" s="40">
        <v>978842</v>
      </c>
      <c r="D9" s="46">
        <v>-3000</v>
      </c>
      <c r="E9" s="40">
        <v>0</v>
      </c>
      <c r="F9" s="40">
        <f>SUM(C9:E9)</f>
        <v>975842</v>
      </c>
      <c r="G9" s="40">
        <v>980604</v>
      </c>
      <c r="H9" s="40">
        <v>968013</v>
      </c>
      <c r="I9" s="47"/>
      <c r="J9" s="48">
        <f>H9-F9</f>
        <v>-7829</v>
      </c>
      <c r="K9" s="49">
        <f>H9/F9*100</f>
        <v>99.197718483115096</v>
      </c>
      <c r="L9" s="49">
        <f>H9/G9*100</f>
        <v>98.715995447703662</v>
      </c>
      <c r="M9" s="49">
        <f>ROUND(H9/$H$24*100,1)</f>
        <v>71</v>
      </c>
      <c r="N9" s="50">
        <v>3.5651392440274314</v>
      </c>
      <c r="O9" s="51">
        <v>1140</v>
      </c>
      <c r="P9" s="52"/>
      <c r="Q9" s="53"/>
    </row>
    <row r="10" spans="1:17" ht="11.4" customHeight="1">
      <c r="A10" s="32"/>
      <c r="B10" s="54"/>
      <c r="C10" s="55"/>
      <c r="D10" s="56"/>
      <c r="E10" s="55"/>
      <c r="F10" s="55"/>
      <c r="G10" s="55"/>
      <c r="H10" s="55"/>
      <c r="I10" s="57">
        <v>574</v>
      </c>
      <c r="J10" s="58"/>
      <c r="K10" s="59"/>
      <c r="L10" s="59"/>
      <c r="M10" s="60"/>
      <c r="N10" s="61"/>
      <c r="O10" s="59"/>
      <c r="P10" s="52"/>
    </row>
    <row r="11" spans="1:17" ht="11.4" customHeight="1">
      <c r="A11" s="9"/>
      <c r="B11" s="62"/>
      <c r="C11" s="63"/>
      <c r="D11" s="64"/>
      <c r="E11" s="63"/>
      <c r="F11" s="39"/>
      <c r="G11" s="63"/>
      <c r="H11" s="63"/>
      <c r="I11" s="40">
        <v>0</v>
      </c>
      <c r="J11" s="65"/>
      <c r="K11" s="41"/>
      <c r="L11" s="41"/>
      <c r="M11" s="41"/>
      <c r="N11" s="42"/>
      <c r="O11" s="43"/>
      <c r="P11" s="52"/>
    </row>
    <row r="12" spans="1:17" ht="11.4" customHeight="1">
      <c r="A12" s="18">
        <v>2</v>
      </c>
      <c r="B12" s="24" t="s">
        <v>42</v>
      </c>
      <c r="C12" s="40">
        <v>201</v>
      </c>
      <c r="D12" s="46">
        <v>0</v>
      </c>
      <c r="E12" s="40">
        <v>0</v>
      </c>
      <c r="F12" s="40">
        <f t="shared" ref="F12" si="0">SUM(C12:E12)</f>
        <v>201</v>
      </c>
      <c r="G12" s="40">
        <v>194</v>
      </c>
      <c r="H12" s="40">
        <v>194</v>
      </c>
      <c r="I12" s="47"/>
      <c r="J12" s="48">
        <f>H12-F12</f>
        <v>-7</v>
      </c>
      <c r="K12" s="49">
        <f>H12/F12*100</f>
        <v>96.517412935323392</v>
      </c>
      <c r="L12" s="49">
        <f>H12/G12*100</f>
        <v>100</v>
      </c>
      <c r="M12" s="49">
        <f>ROUND(H12/$H$24*100,1)</f>
        <v>0</v>
      </c>
      <c r="N12" s="50">
        <v>15.476190476190476</v>
      </c>
      <c r="O12" s="66"/>
      <c r="P12" s="52"/>
    </row>
    <row r="13" spans="1:17" ht="11.4" customHeight="1">
      <c r="A13" s="32"/>
      <c r="B13" s="67"/>
      <c r="C13" s="55"/>
      <c r="D13" s="56"/>
      <c r="E13" s="55"/>
      <c r="F13" s="55"/>
      <c r="G13" s="55"/>
      <c r="H13" s="55"/>
      <c r="I13" s="57">
        <v>0</v>
      </c>
      <c r="J13" s="58"/>
      <c r="K13" s="59"/>
      <c r="L13" s="59"/>
      <c r="M13" s="60"/>
      <c r="N13" s="61"/>
      <c r="O13" s="59"/>
      <c r="P13" s="52"/>
    </row>
    <row r="14" spans="1:17" ht="11.4" customHeight="1">
      <c r="A14" s="9"/>
      <c r="B14" s="15"/>
      <c r="C14" s="63"/>
      <c r="D14" s="64"/>
      <c r="E14" s="63"/>
      <c r="F14" s="39"/>
      <c r="G14" s="63"/>
      <c r="H14" s="63"/>
      <c r="I14" s="40">
        <v>0</v>
      </c>
      <c r="J14" s="65"/>
      <c r="K14" s="41"/>
      <c r="L14" s="41"/>
      <c r="M14" s="68"/>
      <c r="N14" s="42"/>
      <c r="O14" s="43"/>
      <c r="P14" s="52"/>
    </row>
    <row r="15" spans="1:17" ht="11.4" customHeight="1">
      <c r="A15" s="18">
        <v>3</v>
      </c>
      <c r="B15" s="24" t="s">
        <v>43</v>
      </c>
      <c r="C15" s="40">
        <v>382468</v>
      </c>
      <c r="D15" s="46">
        <v>-7593</v>
      </c>
      <c r="E15" s="40">
        <v>0</v>
      </c>
      <c r="F15" s="40">
        <f t="shared" ref="F15" si="1">SUM(C15:E15)</f>
        <v>374875</v>
      </c>
      <c r="G15" s="40">
        <v>367969</v>
      </c>
      <c r="H15" s="40">
        <v>367969</v>
      </c>
      <c r="I15" s="47"/>
      <c r="J15" s="48">
        <f>H15-F15</f>
        <v>-6906</v>
      </c>
      <c r="K15" s="49">
        <f>H15/F15*100</f>
        <v>98.15778592864288</v>
      </c>
      <c r="L15" s="49">
        <f>H15/G15*100</f>
        <v>100</v>
      </c>
      <c r="M15" s="49">
        <f>ROUND(H15/$H$24*100,1)</f>
        <v>27</v>
      </c>
      <c r="N15" s="69">
        <v>-3.4534057843628569</v>
      </c>
      <c r="O15" s="66"/>
      <c r="P15" s="52"/>
      <c r="Q15" s="70"/>
    </row>
    <row r="16" spans="1:17" ht="11.4" customHeight="1">
      <c r="A16" s="32"/>
      <c r="B16" s="54"/>
      <c r="C16" s="55"/>
      <c r="D16" s="56"/>
      <c r="E16" s="55"/>
      <c r="F16" s="55"/>
      <c r="G16" s="55"/>
      <c r="H16" s="55"/>
      <c r="I16" s="57">
        <v>0</v>
      </c>
      <c r="J16" s="58"/>
      <c r="K16" s="59"/>
      <c r="L16" s="59"/>
      <c r="M16" s="71"/>
      <c r="N16" s="61"/>
      <c r="O16" s="59"/>
      <c r="P16" s="52"/>
    </row>
    <row r="17" spans="1:17" ht="11.4" customHeight="1">
      <c r="A17" s="9"/>
      <c r="B17" s="15"/>
      <c r="C17" s="63"/>
      <c r="D17" s="64"/>
      <c r="E17" s="63"/>
      <c r="F17" s="39"/>
      <c r="G17" s="63"/>
      <c r="H17" s="63"/>
      <c r="I17" s="40">
        <v>0</v>
      </c>
      <c r="J17" s="65"/>
      <c r="K17" s="41"/>
      <c r="L17" s="41"/>
      <c r="M17" s="49"/>
      <c r="N17" s="42"/>
      <c r="O17" s="43"/>
      <c r="P17" s="52"/>
    </row>
    <row r="18" spans="1:17" ht="11.4" customHeight="1">
      <c r="A18" s="18">
        <v>4</v>
      </c>
      <c r="B18" s="24" t="s">
        <v>44</v>
      </c>
      <c r="C18" s="40">
        <v>1</v>
      </c>
      <c r="D18" s="46">
        <v>1246</v>
      </c>
      <c r="E18" s="40">
        <v>0</v>
      </c>
      <c r="F18" s="40">
        <f t="shared" ref="F18" si="2">SUM(C18:E18)</f>
        <v>1247</v>
      </c>
      <c r="G18" s="40">
        <v>1247</v>
      </c>
      <c r="H18" s="40">
        <v>1247</v>
      </c>
      <c r="I18" s="47"/>
      <c r="J18" s="48">
        <f>H18-F18</f>
        <v>0</v>
      </c>
      <c r="K18" s="49">
        <f>H18/F18*100</f>
        <v>100</v>
      </c>
      <c r="L18" s="49">
        <f>H18/G18*100</f>
        <v>100</v>
      </c>
      <c r="M18" s="49">
        <f>ROUND(H18/$H$24*100,1)</f>
        <v>0.1</v>
      </c>
      <c r="N18" s="69">
        <v>-0.87440381558028613</v>
      </c>
      <c r="O18" s="66"/>
      <c r="P18" s="52"/>
      <c r="Q18" s="70"/>
    </row>
    <row r="19" spans="1:17" ht="11.4" customHeight="1">
      <c r="A19" s="32"/>
      <c r="B19" s="54"/>
      <c r="C19" s="55"/>
      <c r="D19" s="56"/>
      <c r="E19" s="55"/>
      <c r="F19" s="55"/>
      <c r="G19" s="55"/>
      <c r="H19" s="55"/>
      <c r="I19" s="57">
        <v>0</v>
      </c>
      <c r="J19" s="58"/>
      <c r="K19" s="59"/>
      <c r="L19" s="59"/>
      <c r="M19" s="60"/>
      <c r="N19" s="61"/>
      <c r="O19" s="59"/>
      <c r="P19" s="52"/>
    </row>
    <row r="20" spans="1:17" ht="11.4" customHeight="1">
      <c r="A20" s="9"/>
      <c r="B20" s="62"/>
      <c r="C20" s="63"/>
      <c r="D20" s="64"/>
      <c r="E20" s="63"/>
      <c r="F20" s="39"/>
      <c r="G20" s="63"/>
      <c r="H20" s="63"/>
      <c r="I20" s="40">
        <v>0</v>
      </c>
      <c r="J20" s="65"/>
      <c r="K20" s="41"/>
      <c r="L20" s="41"/>
      <c r="M20" s="68"/>
      <c r="N20" s="42"/>
      <c r="O20" s="43"/>
      <c r="P20" s="52"/>
    </row>
    <row r="21" spans="1:17" ht="11.4" customHeight="1">
      <c r="A21" s="18">
        <v>5</v>
      </c>
      <c r="B21" s="24" t="s">
        <v>45</v>
      </c>
      <c r="C21" s="40">
        <v>26688</v>
      </c>
      <c r="D21" s="46">
        <v>0</v>
      </c>
      <c r="E21" s="40">
        <v>0</v>
      </c>
      <c r="F21" s="40">
        <f t="shared" ref="F21" si="3">SUM(C21:E21)</f>
        <v>26688</v>
      </c>
      <c r="G21" s="40">
        <v>25719</v>
      </c>
      <c r="H21" s="40">
        <v>25719</v>
      </c>
      <c r="I21" s="47"/>
      <c r="J21" s="48">
        <f>H21-F21</f>
        <v>-969</v>
      </c>
      <c r="K21" s="72">
        <f>H21/F21*100</f>
        <v>96.369154676259001</v>
      </c>
      <c r="L21" s="49">
        <f>H21/G21*100</f>
        <v>100</v>
      </c>
      <c r="M21" s="49">
        <f>ROUND(H21/$H$24*100,1)</f>
        <v>1.9</v>
      </c>
      <c r="N21" s="50">
        <v>5.3496088149756273</v>
      </c>
      <c r="O21" s="66"/>
      <c r="P21" s="52"/>
    </row>
    <row r="22" spans="1:17" ht="11.25" customHeight="1">
      <c r="A22" s="32"/>
      <c r="B22" s="67"/>
      <c r="C22" s="55"/>
      <c r="D22" s="56"/>
      <c r="E22" s="55"/>
      <c r="F22" s="55"/>
      <c r="G22" s="55"/>
      <c r="H22" s="55"/>
      <c r="I22" s="57">
        <v>0</v>
      </c>
      <c r="J22" s="58"/>
      <c r="K22" s="59"/>
      <c r="L22" s="59"/>
      <c r="M22" s="60"/>
      <c r="N22" s="61"/>
      <c r="O22" s="59"/>
      <c r="P22" s="52"/>
    </row>
    <row r="23" spans="1:17" ht="11.4" customHeight="1">
      <c r="A23" s="9"/>
      <c r="B23" s="10"/>
      <c r="C23" s="63"/>
      <c r="D23" s="65"/>
      <c r="E23" s="73"/>
      <c r="F23" s="73"/>
      <c r="G23" s="63"/>
      <c r="H23" s="63"/>
      <c r="I23" s="73">
        <f>I8+I11+I14+I17+I20</f>
        <v>13157</v>
      </c>
      <c r="J23" s="65"/>
      <c r="K23" s="41"/>
      <c r="L23" s="41"/>
      <c r="M23" s="68"/>
      <c r="N23" s="42"/>
      <c r="O23" s="43" t="s">
        <v>41</v>
      </c>
      <c r="P23" s="52"/>
    </row>
    <row r="24" spans="1:17" ht="11.4" customHeight="1">
      <c r="A24" s="27" t="s">
        <v>46</v>
      </c>
      <c r="B24" s="28"/>
      <c r="C24" s="40">
        <f>SUM(C9:C22)</f>
        <v>1388200</v>
      </c>
      <c r="D24" s="46">
        <f>SUM(D9:D22)</f>
        <v>-9347</v>
      </c>
      <c r="E24" s="40">
        <f>SUM(E9:E22)</f>
        <v>0</v>
      </c>
      <c r="F24" s="47">
        <f>SUM(C24:E24)</f>
        <v>1378853</v>
      </c>
      <c r="G24" s="40">
        <f>SUM(G9:G22)</f>
        <v>1375733</v>
      </c>
      <c r="H24" s="40">
        <f>SUM(H9:H22)</f>
        <v>1363142</v>
      </c>
      <c r="I24" s="47"/>
      <c r="J24" s="48">
        <f>H24-F24</f>
        <v>-15711</v>
      </c>
      <c r="K24" s="49">
        <f>H24/F24*100</f>
        <v>98.86057469505451</v>
      </c>
      <c r="L24" s="49">
        <f>H24/G24*100</f>
        <v>99.084778805189671</v>
      </c>
      <c r="M24" s="49">
        <f>SUM(M8:M22)</f>
        <v>100</v>
      </c>
      <c r="N24" s="50">
        <v>1.4949399284025184</v>
      </c>
      <c r="O24" s="51">
        <v>1140</v>
      </c>
      <c r="P24" s="52"/>
      <c r="Q24" s="74"/>
    </row>
    <row r="25" spans="1:17" ht="11.4" customHeight="1">
      <c r="A25" s="32"/>
      <c r="B25" s="33"/>
      <c r="C25" s="55"/>
      <c r="D25" s="58"/>
      <c r="E25" s="75"/>
      <c r="F25" s="75"/>
      <c r="G25" s="55"/>
      <c r="H25" s="55"/>
      <c r="I25" s="57">
        <f>I10+I13+I16+I22</f>
        <v>574</v>
      </c>
      <c r="J25" s="58"/>
      <c r="K25" s="59"/>
      <c r="L25" s="59"/>
      <c r="M25" s="59"/>
      <c r="N25" s="61"/>
      <c r="O25" s="59"/>
    </row>
    <row r="26" spans="1:17" ht="11.4" customHeight="1">
      <c r="A26" s="9"/>
      <c r="B26" s="10"/>
      <c r="C26" s="63"/>
      <c r="D26" s="65"/>
      <c r="E26" s="73"/>
      <c r="F26" s="73"/>
      <c r="G26" s="73"/>
      <c r="H26" s="63"/>
      <c r="I26" s="73">
        <v>10746</v>
      </c>
      <c r="J26" s="65"/>
      <c r="K26" s="43"/>
      <c r="L26" s="43"/>
      <c r="M26" s="43"/>
      <c r="N26" s="76"/>
      <c r="O26" s="43"/>
    </row>
    <row r="27" spans="1:17" ht="11.4" customHeight="1">
      <c r="A27" s="27" t="s">
        <v>47</v>
      </c>
      <c r="B27" s="28"/>
      <c r="C27" s="77">
        <v>1359300</v>
      </c>
      <c r="D27" s="48">
        <v>-3152</v>
      </c>
      <c r="E27" s="77">
        <v>0</v>
      </c>
      <c r="F27" s="77">
        <v>1356148</v>
      </c>
      <c r="G27" s="77">
        <v>1353985</v>
      </c>
      <c r="H27" s="78">
        <v>1343064</v>
      </c>
      <c r="I27" s="79"/>
      <c r="J27" s="48">
        <f>H27-F27</f>
        <v>-13084</v>
      </c>
      <c r="K27" s="49">
        <f>H27/F27*100</f>
        <v>99.035208546559815</v>
      </c>
      <c r="L27" s="49">
        <f>H27/G27*100</f>
        <v>99.193417947761603</v>
      </c>
      <c r="M27" s="49">
        <v>99.999999999999986</v>
      </c>
      <c r="N27" s="50">
        <v>5.1257927108951469</v>
      </c>
      <c r="O27" s="66" t="s">
        <v>48</v>
      </c>
    </row>
    <row r="28" spans="1:17" ht="11.4" customHeight="1">
      <c r="A28" s="32"/>
      <c r="B28" s="33"/>
      <c r="C28" s="55"/>
      <c r="D28" s="58"/>
      <c r="E28" s="75"/>
      <c r="F28" s="75"/>
      <c r="G28" s="75"/>
      <c r="H28" s="55"/>
      <c r="I28" s="57">
        <v>835</v>
      </c>
      <c r="J28" s="75"/>
      <c r="K28" s="59"/>
      <c r="L28" s="59"/>
      <c r="M28" s="59"/>
      <c r="N28" s="80"/>
      <c r="O28" s="59"/>
    </row>
    <row r="29" spans="1:17" ht="11.4" customHeight="1">
      <c r="A29" s="81"/>
      <c r="B29" s="82" t="s">
        <v>49</v>
      </c>
      <c r="C29" s="63"/>
      <c r="D29" s="65"/>
      <c r="E29" s="73"/>
      <c r="F29" s="73"/>
      <c r="G29" s="73"/>
      <c r="H29" s="63"/>
      <c r="I29" s="40">
        <f>I23-I26</f>
        <v>2411</v>
      </c>
      <c r="J29" s="83"/>
      <c r="K29" s="84"/>
      <c r="L29" s="84"/>
      <c r="M29" s="84"/>
      <c r="N29" s="85"/>
      <c r="O29" s="43"/>
    </row>
    <row r="30" spans="1:17" ht="11.4" customHeight="1">
      <c r="A30" s="86"/>
      <c r="B30" s="87"/>
      <c r="C30" s="40">
        <f t="shared" ref="C30:H30" si="4">C24-C27</f>
        <v>28900</v>
      </c>
      <c r="D30" s="46">
        <f t="shared" si="4"/>
        <v>-6195</v>
      </c>
      <c r="E30" s="40">
        <f t="shared" si="4"/>
        <v>0</v>
      </c>
      <c r="F30" s="40">
        <f t="shared" si="4"/>
        <v>22705</v>
      </c>
      <c r="G30" s="40">
        <f t="shared" si="4"/>
        <v>21748</v>
      </c>
      <c r="H30" s="40">
        <f t="shared" si="4"/>
        <v>20078</v>
      </c>
      <c r="I30" s="47"/>
      <c r="J30" s="52"/>
      <c r="K30" s="88"/>
      <c r="L30" s="88"/>
      <c r="M30" s="88"/>
      <c r="N30" s="89"/>
      <c r="O30" s="66"/>
    </row>
    <row r="31" spans="1:17" ht="11.4" customHeight="1">
      <c r="A31" s="86"/>
      <c r="B31" s="90" t="s">
        <v>50</v>
      </c>
      <c r="C31" s="55"/>
      <c r="D31" s="75"/>
      <c r="E31" s="75"/>
      <c r="F31" s="75"/>
      <c r="G31" s="75"/>
      <c r="H31" s="55"/>
      <c r="I31" s="91">
        <f>I25-I28</f>
        <v>-261</v>
      </c>
      <c r="J31" s="52"/>
      <c r="K31" s="88"/>
      <c r="L31" s="88"/>
      <c r="M31" s="88"/>
      <c r="N31" s="89"/>
      <c r="O31" s="66"/>
    </row>
    <row r="32" spans="1:17" ht="11.4" customHeight="1">
      <c r="A32" s="86"/>
      <c r="B32" s="82" t="s">
        <v>31</v>
      </c>
      <c r="C32" s="63"/>
      <c r="D32" s="73"/>
      <c r="E32" s="73"/>
      <c r="F32" s="63"/>
      <c r="G32" s="63"/>
      <c r="H32" s="63"/>
      <c r="I32" s="50">
        <f>I29/I26*100</f>
        <v>22.436255350828215</v>
      </c>
      <c r="J32" s="52"/>
      <c r="K32" s="88"/>
      <c r="L32" s="88"/>
      <c r="M32" s="88"/>
      <c r="N32" s="89"/>
      <c r="O32" s="66"/>
    </row>
    <row r="33" spans="1:16" ht="11.4" customHeight="1">
      <c r="A33" s="86"/>
      <c r="B33" s="87"/>
      <c r="C33" s="50">
        <f>C30/C27*100</f>
        <v>2.1260943132494665</v>
      </c>
      <c r="D33" s="92"/>
      <c r="E33" s="92"/>
      <c r="F33" s="50">
        <f>F30/F27*100</f>
        <v>1.6742272967257259</v>
      </c>
      <c r="G33" s="50">
        <f>G30/G27*100</f>
        <v>1.6062216346562186</v>
      </c>
      <c r="H33" s="50">
        <f>H30/H27*100</f>
        <v>1.4949399284025184</v>
      </c>
      <c r="I33" s="79"/>
      <c r="J33" s="52"/>
      <c r="K33" s="88"/>
      <c r="L33" s="88"/>
      <c r="M33" s="88"/>
      <c r="N33" s="89"/>
      <c r="O33" s="66"/>
      <c r="P33" s="2"/>
    </row>
    <row r="34" spans="1:16" ht="11.4" customHeight="1">
      <c r="A34" s="93"/>
      <c r="B34" s="94" t="s">
        <v>51</v>
      </c>
      <c r="C34" s="55"/>
      <c r="D34" s="75"/>
      <c r="E34" s="75"/>
      <c r="F34" s="55"/>
      <c r="G34" s="55"/>
      <c r="H34" s="55"/>
      <c r="I34" s="95">
        <f>I31/I28*100</f>
        <v>-31.257485029940117</v>
      </c>
      <c r="J34" s="96"/>
      <c r="K34" s="97"/>
      <c r="L34" s="97"/>
      <c r="M34" s="97"/>
      <c r="N34" s="98"/>
      <c r="O34" s="59"/>
      <c r="P34" s="2"/>
    </row>
    <row r="36" spans="1:16" ht="16.2">
      <c r="A36" s="99"/>
      <c r="B36" s="2" t="s">
        <v>52</v>
      </c>
      <c r="K36" s="100"/>
      <c r="L36" s="6"/>
      <c r="M36" s="101"/>
      <c r="N36" s="100" t="s">
        <v>2</v>
      </c>
    </row>
    <row r="37" spans="1:16" ht="13.2">
      <c r="A37" s="102"/>
      <c r="B37" s="103"/>
      <c r="C37" s="11"/>
      <c r="D37" s="12"/>
      <c r="E37" s="104"/>
      <c r="F37" s="13"/>
      <c r="G37" s="13"/>
      <c r="H37" s="14"/>
      <c r="I37" s="12"/>
      <c r="J37" s="12"/>
      <c r="K37" s="105" t="s">
        <v>6</v>
      </c>
      <c r="L37" s="103"/>
      <c r="M37" s="106" t="s">
        <v>8</v>
      </c>
      <c r="N37" s="103"/>
    </row>
    <row r="38" spans="1:16">
      <c r="A38" s="107"/>
      <c r="B38" s="108"/>
      <c r="C38" s="20"/>
      <c r="D38" s="21"/>
      <c r="E38" s="20" t="s">
        <v>3</v>
      </c>
      <c r="F38" s="21" t="s">
        <v>53</v>
      </c>
      <c r="G38" s="21" t="s">
        <v>10</v>
      </c>
      <c r="H38" s="23"/>
      <c r="I38" s="21"/>
      <c r="J38" s="21" t="s">
        <v>54</v>
      </c>
      <c r="K38" s="109" t="s">
        <v>55</v>
      </c>
      <c r="L38" s="108"/>
      <c r="M38" s="110" t="s">
        <v>14</v>
      </c>
      <c r="N38" s="108"/>
    </row>
    <row r="39" spans="1:16">
      <c r="A39" s="111" t="s">
        <v>15</v>
      </c>
      <c r="B39" s="112"/>
      <c r="C39" s="20" t="s">
        <v>16</v>
      </c>
      <c r="D39" s="21" t="s">
        <v>17</v>
      </c>
      <c r="E39" s="20" t="s">
        <v>9</v>
      </c>
      <c r="F39" s="21" t="s">
        <v>56</v>
      </c>
      <c r="G39" s="21"/>
      <c r="H39" s="20" t="s">
        <v>57</v>
      </c>
      <c r="I39" s="21" t="s">
        <v>58</v>
      </c>
      <c r="J39" s="29"/>
      <c r="K39" s="113" t="s">
        <v>25</v>
      </c>
      <c r="L39" s="109" t="s">
        <v>26</v>
      </c>
      <c r="M39" s="110" t="s">
        <v>27</v>
      </c>
      <c r="N39" s="109" t="s">
        <v>28</v>
      </c>
    </row>
    <row r="40" spans="1:16">
      <c r="A40" s="107"/>
      <c r="B40" s="108"/>
      <c r="C40" s="20"/>
      <c r="D40" s="21"/>
      <c r="E40" s="20" t="s">
        <v>59</v>
      </c>
      <c r="F40" s="21" t="s">
        <v>60</v>
      </c>
      <c r="G40" s="114" t="s">
        <v>61</v>
      </c>
      <c r="H40" s="23"/>
      <c r="I40" s="22"/>
      <c r="J40" s="114" t="s">
        <v>62</v>
      </c>
      <c r="K40" s="108" t="s">
        <v>30</v>
      </c>
      <c r="L40" s="108"/>
      <c r="M40" s="110" t="s">
        <v>31</v>
      </c>
      <c r="N40" s="108"/>
    </row>
    <row r="41" spans="1:16">
      <c r="A41" s="115"/>
      <c r="B41" s="116"/>
      <c r="C41" s="34" t="s">
        <v>32</v>
      </c>
      <c r="D41" s="35" t="s">
        <v>33</v>
      </c>
      <c r="E41" s="34" t="s">
        <v>34</v>
      </c>
      <c r="F41" s="35" t="s">
        <v>35</v>
      </c>
      <c r="G41" s="35" t="s">
        <v>36</v>
      </c>
      <c r="H41" s="34" t="s">
        <v>37</v>
      </c>
      <c r="I41" s="35" t="s">
        <v>38</v>
      </c>
      <c r="J41" s="35" t="s">
        <v>39</v>
      </c>
      <c r="K41" s="117" t="s">
        <v>40</v>
      </c>
      <c r="L41" s="117" t="s">
        <v>40</v>
      </c>
      <c r="M41" s="118" t="s">
        <v>40</v>
      </c>
      <c r="N41" s="116"/>
    </row>
    <row r="42" spans="1:16" ht="12">
      <c r="A42" s="119">
        <v>1</v>
      </c>
      <c r="B42" s="120" t="s">
        <v>63</v>
      </c>
      <c r="C42" s="121">
        <v>65937</v>
      </c>
      <c r="D42" s="122">
        <v>-8368</v>
      </c>
      <c r="E42" s="121">
        <v>0</v>
      </c>
      <c r="F42" s="121">
        <v>0</v>
      </c>
      <c r="G42" s="121">
        <v>57569</v>
      </c>
      <c r="H42" s="123">
        <v>54191</v>
      </c>
      <c r="I42" s="123">
        <v>0</v>
      </c>
      <c r="J42" s="123">
        <v>3378</v>
      </c>
      <c r="K42" s="124">
        <v>94.1</v>
      </c>
      <c r="L42" s="124">
        <v>4</v>
      </c>
      <c r="M42" s="125">
        <v>-14.9</v>
      </c>
      <c r="N42" s="126"/>
    </row>
    <row r="43" spans="1:16" ht="21.6">
      <c r="A43" s="115">
        <v>2</v>
      </c>
      <c r="B43" s="120" t="s">
        <v>64</v>
      </c>
      <c r="C43" s="121">
        <v>1284361</v>
      </c>
      <c r="D43" s="122">
        <v>-979</v>
      </c>
      <c r="E43" s="121">
        <v>0</v>
      </c>
      <c r="F43" s="121">
        <v>0</v>
      </c>
      <c r="G43" s="121">
        <v>1283382</v>
      </c>
      <c r="H43" s="123">
        <v>1273855</v>
      </c>
      <c r="I43" s="123">
        <v>0</v>
      </c>
      <c r="J43" s="123">
        <v>9527</v>
      </c>
      <c r="K43" s="124">
        <v>99.3</v>
      </c>
      <c r="L43" s="124">
        <v>93.6</v>
      </c>
      <c r="M43" s="127">
        <v>2.2999999999999998</v>
      </c>
      <c r="N43" s="126"/>
    </row>
    <row r="44" spans="1:16" ht="12">
      <c r="A44" s="115">
        <v>3</v>
      </c>
      <c r="B44" s="120" t="s">
        <v>65</v>
      </c>
      <c r="C44" s="121">
        <v>36071</v>
      </c>
      <c r="D44" s="122">
        <v>0</v>
      </c>
      <c r="E44" s="121">
        <v>0</v>
      </c>
      <c r="F44" s="121">
        <v>0</v>
      </c>
      <c r="G44" s="121">
        <v>36071</v>
      </c>
      <c r="H44" s="123">
        <v>32535</v>
      </c>
      <c r="I44" s="123">
        <v>0</v>
      </c>
      <c r="J44" s="123">
        <v>3536</v>
      </c>
      <c r="K44" s="124">
        <v>90.2</v>
      </c>
      <c r="L44" s="124">
        <v>2.4</v>
      </c>
      <c r="M44" s="127">
        <v>3.4</v>
      </c>
      <c r="N44" s="126"/>
    </row>
    <row r="45" spans="1:16" ht="12">
      <c r="A45" s="115">
        <v>4</v>
      </c>
      <c r="B45" s="120" t="s">
        <v>66</v>
      </c>
      <c r="C45" s="121">
        <v>1</v>
      </c>
      <c r="D45" s="122">
        <v>0</v>
      </c>
      <c r="E45" s="121">
        <v>0</v>
      </c>
      <c r="F45" s="121">
        <v>0</v>
      </c>
      <c r="G45" s="121">
        <v>1</v>
      </c>
      <c r="H45" s="123">
        <v>0</v>
      </c>
      <c r="I45" s="123">
        <v>0</v>
      </c>
      <c r="J45" s="123">
        <v>1</v>
      </c>
      <c r="K45" s="124">
        <v>0</v>
      </c>
      <c r="L45" s="124">
        <v>0</v>
      </c>
      <c r="M45" s="128" t="s">
        <v>67</v>
      </c>
      <c r="N45" s="126"/>
    </row>
    <row r="46" spans="1:16" ht="12">
      <c r="A46" s="115">
        <v>5</v>
      </c>
      <c r="B46" s="120" t="s">
        <v>68</v>
      </c>
      <c r="C46" s="121">
        <v>1330</v>
      </c>
      <c r="D46" s="122">
        <v>0</v>
      </c>
      <c r="E46" s="121">
        <v>0</v>
      </c>
      <c r="F46" s="121">
        <v>0</v>
      </c>
      <c r="G46" s="121">
        <v>1330</v>
      </c>
      <c r="H46" s="121">
        <v>768</v>
      </c>
      <c r="I46" s="121">
        <v>0</v>
      </c>
      <c r="J46" s="121">
        <v>562</v>
      </c>
      <c r="K46" s="124">
        <v>57.7</v>
      </c>
      <c r="L46" s="124">
        <v>0</v>
      </c>
      <c r="M46" s="125">
        <v>-22.5</v>
      </c>
      <c r="N46" s="126"/>
    </row>
    <row r="47" spans="1:16" ht="12">
      <c r="A47" s="115">
        <v>6</v>
      </c>
      <c r="B47" s="120" t="s">
        <v>69</v>
      </c>
      <c r="C47" s="121">
        <v>500</v>
      </c>
      <c r="D47" s="122">
        <v>0</v>
      </c>
      <c r="E47" s="121">
        <v>0</v>
      </c>
      <c r="F47" s="121">
        <v>0</v>
      </c>
      <c r="G47" s="121">
        <v>500</v>
      </c>
      <c r="H47" s="121">
        <v>0</v>
      </c>
      <c r="I47" s="121">
        <v>0</v>
      </c>
      <c r="J47" s="121">
        <v>500</v>
      </c>
      <c r="K47" s="124">
        <v>0</v>
      </c>
      <c r="L47" s="124">
        <v>0</v>
      </c>
      <c r="M47" s="128" t="s">
        <v>67</v>
      </c>
      <c r="N47" s="126"/>
    </row>
    <row r="48" spans="1:16" ht="12">
      <c r="A48" s="129" t="s">
        <v>70</v>
      </c>
      <c r="B48" s="130"/>
      <c r="C48" s="121">
        <v>1388200</v>
      </c>
      <c r="D48" s="122">
        <v>-9347</v>
      </c>
      <c r="E48" s="121">
        <v>0</v>
      </c>
      <c r="F48" s="121">
        <v>0</v>
      </c>
      <c r="G48" s="121">
        <v>1378853</v>
      </c>
      <c r="H48" s="121">
        <v>1361349</v>
      </c>
      <c r="I48" s="121">
        <v>0</v>
      </c>
      <c r="J48" s="121">
        <v>17504</v>
      </c>
      <c r="K48" s="124">
        <v>98.7</v>
      </c>
      <c r="L48" s="124">
        <v>100</v>
      </c>
      <c r="M48" s="127">
        <v>1.5</v>
      </c>
      <c r="N48" s="126"/>
    </row>
    <row r="49" spans="1:14" ht="12">
      <c r="A49" s="129" t="s">
        <v>71</v>
      </c>
      <c r="B49" s="130"/>
      <c r="C49" s="131">
        <v>1359300</v>
      </c>
      <c r="D49" s="132">
        <v>-3152</v>
      </c>
      <c r="E49" s="131">
        <v>0</v>
      </c>
      <c r="F49" s="131">
        <v>0</v>
      </c>
      <c r="G49" s="131">
        <v>1356148</v>
      </c>
      <c r="H49" s="131">
        <v>1341818</v>
      </c>
      <c r="I49" s="131">
        <v>0</v>
      </c>
      <c r="J49" s="131">
        <v>14330</v>
      </c>
      <c r="K49" s="124">
        <v>98.9</v>
      </c>
      <c r="L49" s="128">
        <v>99.999999999999986</v>
      </c>
      <c r="M49" s="128">
        <v>5.0999999999999996</v>
      </c>
      <c r="N49" s="126"/>
    </row>
    <row r="50" spans="1:14" ht="33" customHeight="1">
      <c r="A50" s="133"/>
      <c r="B50" s="134"/>
      <c r="C50" s="121">
        <v>28900</v>
      </c>
      <c r="D50" s="122">
        <v>-6195</v>
      </c>
      <c r="E50" s="121">
        <v>0</v>
      </c>
      <c r="F50" s="121">
        <v>0</v>
      </c>
      <c r="G50" s="121">
        <v>22705</v>
      </c>
      <c r="H50" s="121">
        <v>19531</v>
      </c>
      <c r="I50" s="121">
        <v>0</v>
      </c>
      <c r="J50" s="121">
        <v>3174</v>
      </c>
      <c r="K50" s="135"/>
      <c r="L50" s="136"/>
      <c r="M50" s="137"/>
      <c r="N50" s="138"/>
    </row>
    <row r="51" spans="1:14" ht="33" customHeight="1">
      <c r="A51" s="139"/>
      <c r="B51" s="134"/>
      <c r="C51" s="127">
        <v>2.1260943132494665</v>
      </c>
      <c r="D51" s="131"/>
      <c r="E51" s="131"/>
      <c r="F51" s="131"/>
      <c r="G51" s="127">
        <v>1.6742272967257259</v>
      </c>
      <c r="H51" s="127">
        <v>1.4555625278540012</v>
      </c>
      <c r="I51" s="128" t="s">
        <v>67</v>
      </c>
      <c r="J51" s="127">
        <v>22.149337055129102</v>
      </c>
      <c r="K51" s="140"/>
      <c r="L51" s="141"/>
      <c r="M51" s="142"/>
      <c r="N51" s="143"/>
    </row>
    <row r="52" spans="1:14" ht="33" customHeight="1"/>
    <row r="53" spans="1:14" ht="33" customHeight="1"/>
    <row r="54" spans="1:14" ht="33" customHeight="1"/>
    <row r="55" spans="1:14" ht="33" customHeight="1"/>
    <row r="56" spans="1:14" ht="33" customHeight="1"/>
    <row r="57" spans="1:14" ht="33" customHeight="1"/>
    <row r="58" spans="1:14" ht="33" customHeight="1"/>
    <row r="59" spans="1:14" ht="33" customHeight="1"/>
  </sheetData>
  <phoneticPr fontId="3"/>
  <printOptions gridLinesSet="0"/>
  <pageMargins left="0.59055118110236227" right="0.39370078740157483" top="0.74803149606299213" bottom="0.74803149606299213" header="0" footer="0.51181102362204722"/>
  <pageSetup paperSize="9" scale="78" firstPageNumber="20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後期高齢会計</vt:lpstr>
      <vt:lpstr>後期高齢会計!Print_Area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2025-03-25T08:17:53Z</dcterms:created>
  <dcterms:modified xsi:type="dcterms:W3CDTF">2025-03-25T08:18:13Z</dcterms:modified>
</cp:coreProperties>
</file>