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5B439FAB-ED17-4524-86C5-A88391D6D9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業務統計資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I22" i="3"/>
  <c r="G22" i="3"/>
  <c r="E22" i="3"/>
  <c r="C22" i="3"/>
  <c r="C20" i="3"/>
  <c r="E20" i="3"/>
  <c r="G20" i="3"/>
  <c r="I20" i="3"/>
  <c r="K20" i="3"/>
  <c r="J23" i="3"/>
  <c r="J22" i="3"/>
  <c r="J21" i="3"/>
  <c r="J20" i="3"/>
  <c r="J14" i="3"/>
  <c r="J17" i="3"/>
  <c r="J18" i="3"/>
  <c r="J8" i="3"/>
  <c r="J9" i="3"/>
  <c r="J10" i="3"/>
  <c r="J11" i="3"/>
  <c r="J6" i="3"/>
  <c r="J5" i="3"/>
  <c r="C18" i="3"/>
  <c r="D18" i="3"/>
  <c r="C15" i="3"/>
  <c r="D15" i="3"/>
  <c r="C16" i="3"/>
  <c r="D16" i="3"/>
  <c r="C11" i="3"/>
  <c r="C13" i="3"/>
  <c r="D13" i="3"/>
  <c r="D6" i="3"/>
  <c r="C25" i="3"/>
  <c r="D23" i="3"/>
  <c r="D22" i="3"/>
  <c r="D21" i="3"/>
  <c r="D20" i="3"/>
  <c r="C19" i="3"/>
  <c r="D17" i="3"/>
  <c r="D14" i="3"/>
  <c r="C12" i="3"/>
  <c r="D12" i="3"/>
  <c r="D10" i="3"/>
  <c r="D9" i="3"/>
  <c r="D8" i="3"/>
  <c r="C7" i="3"/>
  <c r="D7" i="3"/>
  <c r="D5" i="3"/>
  <c r="K25" i="3"/>
  <c r="K24" i="3"/>
  <c r="I25" i="3"/>
  <c r="I24" i="3"/>
  <c r="G25" i="3"/>
  <c r="G24" i="3"/>
  <c r="E25" i="3"/>
  <c r="F25" i="3"/>
  <c r="F24" i="3"/>
  <c r="H23" i="3"/>
  <c r="H22" i="3"/>
  <c r="F23" i="3"/>
  <c r="F22" i="3"/>
  <c r="H21" i="3"/>
  <c r="H20" i="3"/>
  <c r="F21" i="3"/>
  <c r="F20" i="3"/>
  <c r="E19" i="3"/>
  <c r="F19" i="3"/>
  <c r="D19" i="3"/>
  <c r="F17" i="3"/>
  <c r="E15" i="3"/>
  <c r="F15" i="3"/>
  <c r="F14" i="3"/>
  <c r="E12" i="3"/>
  <c r="E11" i="3"/>
  <c r="F11" i="3"/>
  <c r="F10" i="3"/>
  <c r="F9" i="3"/>
  <c r="F8" i="3"/>
  <c r="E7" i="3"/>
  <c r="F7" i="3"/>
  <c r="F6" i="3"/>
  <c r="F5" i="3"/>
  <c r="G11" i="3"/>
  <c r="H11" i="3"/>
  <c r="H6" i="3"/>
  <c r="H8" i="3"/>
  <c r="H9" i="3"/>
  <c r="H10" i="3"/>
  <c r="H14" i="3"/>
  <c r="H17" i="3"/>
  <c r="H5" i="3"/>
  <c r="G19" i="3"/>
  <c r="H19" i="3"/>
  <c r="G18" i="3"/>
  <c r="F18" i="3"/>
  <c r="G15" i="3"/>
  <c r="G16" i="3"/>
  <c r="G12" i="3"/>
  <c r="H12" i="3"/>
  <c r="F12" i="3"/>
  <c r="G7" i="3"/>
  <c r="H7" i="3"/>
  <c r="I18" i="3"/>
  <c r="H18" i="3"/>
  <c r="I15" i="3"/>
  <c r="J15" i="3"/>
  <c r="I7" i="3"/>
  <c r="I19" i="3"/>
  <c r="I13" i="3"/>
  <c r="J13" i="3"/>
  <c r="I12" i="3"/>
  <c r="J12" i="3"/>
  <c r="K15" i="3"/>
  <c r="K16" i="3"/>
  <c r="K19" i="3"/>
  <c r="J19" i="3"/>
  <c r="K13" i="3"/>
  <c r="K12" i="3"/>
  <c r="K7" i="3"/>
  <c r="J7" i="3"/>
  <c r="G13" i="3"/>
  <c r="H13" i="3"/>
  <c r="D11" i="3"/>
  <c r="H15" i="3"/>
  <c r="E13" i="3"/>
  <c r="F13" i="3"/>
  <c r="E16" i="3"/>
  <c r="F16" i="3"/>
  <c r="H25" i="3"/>
  <c r="H24" i="3"/>
  <c r="J25" i="3"/>
  <c r="J24" i="3"/>
  <c r="D25" i="3"/>
  <c r="D24" i="3"/>
  <c r="I16" i="3"/>
  <c r="J16" i="3"/>
  <c r="H16" i="3"/>
</calcChain>
</file>

<file path=xl/sharedStrings.xml><?xml version="1.0" encoding="utf-8"?>
<sst xmlns="http://schemas.openxmlformats.org/spreadsheetml/2006/main" count="38" uniqueCount="30">
  <si>
    <t>数量</t>
    <rPh sb="0" eb="2">
      <t>スウリョウ</t>
    </rPh>
    <phoneticPr fontId="2"/>
  </si>
  <si>
    <t>項　　　　　目</t>
    <rPh sb="0" eb="1">
      <t>コウ</t>
    </rPh>
    <rPh sb="6" eb="7">
      <t>メ</t>
    </rPh>
    <phoneticPr fontId="2"/>
  </si>
  <si>
    <t>行政区域内人口（人）</t>
    <rPh sb="0" eb="2">
      <t>ギョウセイ</t>
    </rPh>
    <rPh sb="2" eb="5">
      <t>クイキナイ</t>
    </rPh>
    <rPh sb="5" eb="7">
      <t>ジンコウ</t>
    </rPh>
    <rPh sb="8" eb="9">
      <t>ニン</t>
    </rPh>
    <phoneticPr fontId="2"/>
  </si>
  <si>
    <t>給水人口（人）</t>
    <rPh sb="0" eb="2">
      <t>キュウスイ</t>
    </rPh>
    <rPh sb="2" eb="4">
      <t>ジンコウ</t>
    </rPh>
    <rPh sb="5" eb="6">
      <t>ニン</t>
    </rPh>
    <phoneticPr fontId="2"/>
  </si>
  <si>
    <t>対行政区域内人口普及率（％）</t>
    <rPh sb="0" eb="1">
      <t>タイ</t>
    </rPh>
    <rPh sb="8" eb="10">
      <t>フキュウ</t>
    </rPh>
    <rPh sb="10" eb="11">
      <t>リツ</t>
    </rPh>
    <phoneticPr fontId="2"/>
  </si>
  <si>
    <t>有収水量（㎥）</t>
    <rPh sb="0" eb="1">
      <t>ユウ</t>
    </rPh>
    <rPh sb="1" eb="2">
      <t>オサム</t>
    </rPh>
    <rPh sb="2" eb="4">
      <t>スイリョウ</t>
    </rPh>
    <phoneticPr fontId="2"/>
  </si>
  <si>
    <t>一日平均配水量（㎥）</t>
    <rPh sb="0" eb="2">
      <t>イチニチ</t>
    </rPh>
    <rPh sb="2" eb="4">
      <t>ヘイキン</t>
    </rPh>
    <rPh sb="4" eb="6">
      <t>ハイスイ</t>
    </rPh>
    <rPh sb="6" eb="7">
      <t>リョウ</t>
    </rPh>
    <phoneticPr fontId="2"/>
  </si>
  <si>
    <t>一日最大配水量（㎥）</t>
    <rPh sb="0" eb="1">
      <t>１</t>
    </rPh>
    <rPh sb="1" eb="2">
      <t>ニチ</t>
    </rPh>
    <rPh sb="2" eb="4">
      <t>サイダイ</t>
    </rPh>
    <rPh sb="4" eb="6">
      <t>ハイスイ</t>
    </rPh>
    <rPh sb="6" eb="7">
      <t>リョウ</t>
    </rPh>
    <phoneticPr fontId="2"/>
  </si>
  <si>
    <t>配水量（㎥）</t>
    <rPh sb="0" eb="2">
      <t>ハイスイ</t>
    </rPh>
    <rPh sb="2" eb="3">
      <t>リョウ</t>
    </rPh>
    <phoneticPr fontId="2"/>
  </si>
  <si>
    <t>一日平均有収水量（㎥）</t>
    <rPh sb="0" eb="1">
      <t>１</t>
    </rPh>
    <rPh sb="1" eb="2">
      <t>ニチ</t>
    </rPh>
    <rPh sb="2" eb="4">
      <t>ヘイキン</t>
    </rPh>
    <rPh sb="4" eb="5">
      <t>ユウ</t>
    </rPh>
    <rPh sb="5" eb="6">
      <t>オサム</t>
    </rPh>
    <rPh sb="6" eb="8">
      <t>スイリョウ</t>
    </rPh>
    <phoneticPr fontId="2"/>
  </si>
  <si>
    <t>有収率（％）</t>
    <rPh sb="0" eb="1">
      <t>ユウ</t>
    </rPh>
    <rPh sb="1" eb="3">
      <t>シュウリツ</t>
    </rPh>
    <phoneticPr fontId="2"/>
  </si>
  <si>
    <t>給水戸数（戸）</t>
    <rPh sb="0" eb="2">
      <t>キュウスイ</t>
    </rPh>
    <rPh sb="2" eb="4">
      <t>コスウ</t>
    </rPh>
    <rPh sb="5" eb="6">
      <t>コ</t>
    </rPh>
    <phoneticPr fontId="2"/>
  </si>
  <si>
    <t>無効水量（㎥）</t>
    <rPh sb="0" eb="2">
      <t>ムコウ</t>
    </rPh>
    <rPh sb="2" eb="4">
      <t>スイリョウ</t>
    </rPh>
    <phoneticPr fontId="2"/>
  </si>
  <si>
    <t>有効水量（㎥）</t>
    <rPh sb="0" eb="2">
      <t>ユウコウ</t>
    </rPh>
    <rPh sb="2" eb="4">
      <t>スイリョウ</t>
    </rPh>
    <phoneticPr fontId="2"/>
  </si>
  <si>
    <t>前年比(%)</t>
    <rPh sb="0" eb="3">
      <t>ゼンネンヒ</t>
    </rPh>
    <phoneticPr fontId="2"/>
  </si>
  <si>
    <t>給水原価 〔税抜き〕</t>
    <rPh sb="0" eb="2">
      <t>キュウスイ</t>
    </rPh>
    <rPh sb="2" eb="4">
      <t>ゲンカ</t>
    </rPh>
    <rPh sb="6" eb="7">
      <t>ゼイ</t>
    </rPh>
    <rPh sb="7" eb="8">
      <t>ヌ</t>
    </rPh>
    <phoneticPr fontId="2"/>
  </si>
  <si>
    <t>供給単価 〔税抜き〕</t>
    <rPh sb="0" eb="2">
      <t>キョウキュウ</t>
    </rPh>
    <rPh sb="2" eb="4">
      <t>タンカ</t>
    </rPh>
    <phoneticPr fontId="2"/>
  </si>
  <si>
    <t>供給単価－給水原価 〔税抜き〕</t>
    <phoneticPr fontId="2"/>
  </si>
  <si>
    <t>一人一日最大配水量（L）</t>
    <rPh sb="0" eb="2">
      <t>ヒトリ</t>
    </rPh>
    <rPh sb="2" eb="3">
      <t>１</t>
    </rPh>
    <rPh sb="3" eb="4">
      <t>ニチ</t>
    </rPh>
    <rPh sb="4" eb="6">
      <t>サイダイ</t>
    </rPh>
    <rPh sb="6" eb="8">
      <t>ハイスイ</t>
    </rPh>
    <rPh sb="8" eb="9">
      <t>リョウ</t>
    </rPh>
    <phoneticPr fontId="2"/>
  </si>
  <si>
    <t>一人一日平均配水量（L）</t>
    <rPh sb="1" eb="2">
      <t>ニン</t>
    </rPh>
    <rPh sb="2" eb="4">
      <t>イチニチ</t>
    </rPh>
    <rPh sb="4" eb="6">
      <t>ヘイキン</t>
    </rPh>
    <rPh sb="6" eb="8">
      <t>ハイスイ</t>
    </rPh>
    <rPh sb="8" eb="9">
      <t>リョウ</t>
    </rPh>
    <phoneticPr fontId="2"/>
  </si>
  <si>
    <t>一人一日平均有収水量（L）</t>
    <rPh sb="1" eb="2">
      <t>ニン</t>
    </rPh>
    <rPh sb="2" eb="3">
      <t>１</t>
    </rPh>
    <rPh sb="3" eb="4">
      <t>ニチ</t>
    </rPh>
    <rPh sb="4" eb="6">
      <t>ヘイキン</t>
    </rPh>
    <rPh sb="6" eb="7">
      <t>ユウ</t>
    </rPh>
    <rPh sb="7" eb="8">
      <t>オサム</t>
    </rPh>
    <rPh sb="8" eb="10">
      <t>スイリョウ</t>
    </rPh>
    <phoneticPr fontId="2"/>
  </si>
  <si>
    <t>令和元年度</t>
    <rPh sb="0" eb="3">
      <t>レイワガン</t>
    </rPh>
    <rPh sb="3" eb="5">
      <t>ネンド</t>
    </rPh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</si>
  <si>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</si>
  <si>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※給水原価は経営比較分析表の数値を使用している</t>
    <rPh sb="1" eb="3">
      <t>キュウスイ</t>
    </rPh>
    <rPh sb="3" eb="5">
      <t>ゲンカ</t>
    </rPh>
    <rPh sb="6" eb="8">
      <t>ケイエイ</t>
    </rPh>
    <rPh sb="8" eb="10">
      <t>ヒカク</t>
    </rPh>
    <rPh sb="10" eb="12">
      <t>ブンセキ</t>
    </rPh>
    <rPh sb="12" eb="13">
      <t>ヒョウ</t>
    </rPh>
    <rPh sb="14" eb="16">
      <t>スウチ</t>
    </rPh>
    <rPh sb="17" eb="19">
      <t>シヨウ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</si>
  <si>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</si>
  <si>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</si>
  <si>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r>
      <t>△2</t>
    </r>
    <r>
      <rPr>
        <sz val="11"/>
        <rFont val="ＭＳ Ｐゴシック"/>
        <family val="3"/>
        <charset val="128"/>
      </rPr>
      <t>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銭</t>
    </r>
    <rPh sb="2" eb="3">
      <t>エン</t>
    </rPh>
    <rPh sb="5" eb="6">
      <t>セン</t>
    </rPh>
    <phoneticPr fontId="2"/>
  </si>
  <si>
    <t>令和５年度</t>
    <rPh sb="0" eb="1">
      <t>レイ</t>
    </rPh>
    <rPh sb="1" eb="2">
      <t>ワ</t>
    </rPh>
    <rPh sb="3" eb="5">
      <t>ネンド</t>
    </rPh>
    <phoneticPr fontId="2"/>
  </si>
  <si>
    <r>
      <t>△10</t>
    </r>
    <r>
      <rPr>
        <sz val="11"/>
        <rFont val="ＭＳ Ｐゴシック"/>
        <family val="3"/>
        <charset val="128"/>
      </rPr>
      <t>円</t>
    </r>
    <r>
      <rPr>
        <sz val="11"/>
        <rFont val="ＭＳ Ｐゴシック"/>
        <family val="3"/>
        <charset val="128"/>
      </rPr>
      <t>99</t>
    </r>
    <r>
      <rPr>
        <sz val="11"/>
        <rFont val="ＭＳ Ｐゴシック"/>
        <family val="3"/>
        <charset val="128"/>
      </rPr>
      <t>銭</t>
    </r>
    <rPh sb="3" eb="4">
      <t>エン</t>
    </rPh>
    <rPh sb="6" eb="7">
      <t>セン</t>
    </rPh>
    <phoneticPr fontId="2"/>
  </si>
  <si>
    <t>水道事業会計　業務統計資料</t>
    <rPh sb="4" eb="6">
      <t>カイケイ</t>
    </rPh>
    <rPh sb="7" eb="9">
      <t>ギョウム</t>
    </rPh>
    <rPh sb="9" eb="11">
      <t>トウケイ</t>
    </rPh>
    <rPh sb="11" eb="13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</si>
</sst>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△&quot;#,##0.00"/>
    <numFmt numFmtId="177" formatCode="#,##0.00;&quot;△ &quot;#,##0.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1" xfId="1" applyFont="1" applyFill="1" applyBorder="1">
      <alignment vertical="center"/>
    </xf>
    <xf numFmtId="40" fontId="1" fillId="0" borderId="1" xfId="1" applyNumberFormat="1" applyFont="1" applyFill="1" applyBorder="1">
      <alignment vertical="center"/>
    </xf>
    <xf numFmtId="38" fontId="1" fillId="0" borderId="1" xfId="1" applyFont="1" applyFill="1" applyBorder="1" applyAlignment="1">
      <alignment horizontal="center" vertical="center" shrinkToFit="1"/>
    </xf>
    <xf numFmtId="38" fontId="4" fillId="0" borderId="0" xfId="1" applyFont="1" applyFill="1">
      <alignment vertical="center"/>
    </xf>
    <xf numFmtId="40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1" fillId="0" borderId="1" xfId="1" applyNumberFormat="1" applyFont="1" applyFill="1" applyBorder="1">
      <alignment vertical="center"/>
    </xf>
    <xf numFmtId="177" fontId="0" fillId="0" borderId="1" xfId="1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/>
  </sheetViews>
  <sheetFormatPr defaultColWidth="9" defaultRowHeight="15" customHeight="1" x14ac:dyDescent="0.2"/>
  <cols>
    <col min="1" max="1" width="3.109375" style="1" customWidth="1"/>
    <col min="2" max="2" width="27.109375" style="2" customWidth="1"/>
    <col min="3" max="3" width="11.6640625" style="2" bestFit="1" customWidth="1"/>
    <col min="4" max="4" width="9.6640625" style="2" bestFit="1" customWidth="1"/>
    <col min="5" max="5" width="10.5546875" style="2" bestFit="1" customWidth="1"/>
    <col min="6" max="6" width="9.6640625" style="2" bestFit="1" customWidth="1"/>
    <col min="7" max="7" width="10.5546875" style="2" bestFit="1" customWidth="1"/>
    <col min="8" max="8" width="9.6640625" style="2" bestFit="1" customWidth="1"/>
    <col min="9" max="9" width="10.5546875" style="2" bestFit="1" customWidth="1"/>
    <col min="10" max="10" width="9.6640625" style="2" bestFit="1" customWidth="1"/>
    <col min="11" max="11" width="10.5546875" style="2" bestFit="1" customWidth="1"/>
    <col min="12" max="12" width="9.6640625" style="2" bestFit="1" customWidth="1"/>
    <col min="13" max="14" width="9" style="2"/>
    <col min="15" max="15" width="9.44140625" style="2" bestFit="1" customWidth="1"/>
    <col min="16" max="16384" width="9" style="2"/>
  </cols>
  <sheetData>
    <row r="1" spans="1:12" ht="17.25" customHeight="1" x14ac:dyDescent="0.2">
      <c r="A1" s="7" t="s">
        <v>29</v>
      </c>
    </row>
    <row r="2" spans="1:12" ht="19.5" customHeight="1" x14ac:dyDescent="0.2"/>
    <row r="3" spans="1:12" ht="20.100000000000001" customHeight="1" x14ac:dyDescent="0.2">
      <c r="A3" s="17" t="s">
        <v>1</v>
      </c>
      <c r="B3" s="18"/>
      <c r="C3" s="15" t="s">
        <v>27</v>
      </c>
      <c r="D3" s="16"/>
      <c r="E3" s="15" t="s">
        <v>25</v>
      </c>
      <c r="F3" s="16"/>
      <c r="G3" s="15" t="s">
        <v>24</v>
      </c>
      <c r="H3" s="16"/>
      <c r="I3" s="15" t="s">
        <v>22</v>
      </c>
      <c r="J3" s="16"/>
      <c r="K3" s="15" t="s">
        <v>21</v>
      </c>
      <c r="L3" s="16"/>
    </row>
    <row r="4" spans="1:12" ht="20.100000000000001" customHeight="1" x14ac:dyDescent="0.2">
      <c r="A4" s="19"/>
      <c r="B4" s="20"/>
      <c r="C4" s="3" t="s">
        <v>0</v>
      </c>
      <c r="D4" s="6" t="s">
        <v>14</v>
      </c>
      <c r="E4" s="3" t="s">
        <v>0</v>
      </c>
      <c r="F4" s="6" t="s">
        <v>14</v>
      </c>
      <c r="G4" s="3" t="s">
        <v>0</v>
      </c>
      <c r="H4" s="6" t="s">
        <v>14</v>
      </c>
      <c r="I4" s="3" t="s">
        <v>0</v>
      </c>
      <c r="J4" s="6" t="s">
        <v>14</v>
      </c>
      <c r="K4" s="3" t="s">
        <v>0</v>
      </c>
      <c r="L4" s="6" t="s">
        <v>14</v>
      </c>
    </row>
    <row r="5" spans="1:12" ht="27.9" customHeight="1" x14ac:dyDescent="0.2">
      <c r="A5" s="3">
        <v>1</v>
      </c>
      <c r="B5" s="4" t="s">
        <v>2</v>
      </c>
      <c r="C5" s="4">
        <v>113498</v>
      </c>
      <c r="D5" s="5">
        <f>ROUND(C5/E5*100,2)</f>
        <v>98.96</v>
      </c>
      <c r="E5" s="4">
        <v>114695</v>
      </c>
      <c r="F5" s="5">
        <f>ROUND(E5/G5*100,2)</f>
        <v>99.13</v>
      </c>
      <c r="G5" s="4">
        <v>115700</v>
      </c>
      <c r="H5" s="5">
        <f t="shared" ref="H5:J25" si="0">ROUND(G5/I5*100,2)</f>
        <v>98.9</v>
      </c>
      <c r="I5" s="4">
        <v>116982</v>
      </c>
      <c r="J5" s="5">
        <f t="shared" si="0"/>
        <v>99.38</v>
      </c>
      <c r="K5" s="4">
        <v>117706</v>
      </c>
      <c r="L5" s="5">
        <v>99.371886872097932</v>
      </c>
    </row>
    <row r="6" spans="1:12" ht="27.9" customHeight="1" x14ac:dyDescent="0.2">
      <c r="A6" s="3">
        <v>2</v>
      </c>
      <c r="B6" s="4" t="s">
        <v>3</v>
      </c>
      <c r="C6" s="4">
        <v>111880</v>
      </c>
      <c r="D6" s="5">
        <f>ROUND(C6/E6*100,2)</f>
        <v>98.95</v>
      </c>
      <c r="E6" s="4">
        <v>113072</v>
      </c>
      <c r="F6" s="5">
        <f t="shared" ref="F6:F23" si="1">ROUND(E6/G6*100,2)</f>
        <v>99.12</v>
      </c>
      <c r="G6" s="4">
        <v>114074</v>
      </c>
      <c r="H6" s="5">
        <f t="shared" si="0"/>
        <v>98.9</v>
      </c>
      <c r="I6" s="4">
        <v>115348</v>
      </c>
      <c r="J6" s="5">
        <f t="shared" si="0"/>
        <v>99.39</v>
      </c>
      <c r="K6" s="4">
        <v>116055</v>
      </c>
      <c r="L6" s="5">
        <v>99.389387503425596</v>
      </c>
    </row>
    <row r="7" spans="1:12" ht="27.9" customHeight="1" x14ac:dyDescent="0.2">
      <c r="A7" s="3">
        <v>3</v>
      </c>
      <c r="B7" s="4" t="s">
        <v>4</v>
      </c>
      <c r="C7" s="5">
        <f>ROUND(C6/C5*100,2)</f>
        <v>98.57</v>
      </c>
      <c r="D7" s="5">
        <f t="shared" ref="D7:D17" si="2">ROUND(C7/E7*100,2)</f>
        <v>99.99</v>
      </c>
      <c r="E7" s="5">
        <f>ROUND(E6/E5*100,2)</f>
        <v>98.58</v>
      </c>
      <c r="F7" s="5">
        <f t="shared" si="1"/>
        <v>99.99</v>
      </c>
      <c r="G7" s="5">
        <f>ROUND(G6/G5*100,2)</f>
        <v>98.59</v>
      </c>
      <c r="H7" s="5">
        <f t="shared" si="0"/>
        <v>99.99</v>
      </c>
      <c r="I7" s="5">
        <f>ROUND(I6/I5*100,2)</f>
        <v>98.6</v>
      </c>
      <c r="J7" s="5">
        <f t="shared" si="0"/>
        <v>100</v>
      </c>
      <c r="K7" s="5">
        <f>ROUND(K6/K5*100,2)</f>
        <v>98.6</v>
      </c>
      <c r="L7" s="5">
        <v>100.02028809089066</v>
      </c>
    </row>
    <row r="8" spans="1:12" ht="27.9" customHeight="1" x14ac:dyDescent="0.2">
      <c r="A8" s="3">
        <v>4</v>
      </c>
      <c r="B8" s="4" t="s">
        <v>11</v>
      </c>
      <c r="C8" s="4">
        <v>51392</v>
      </c>
      <c r="D8" s="5">
        <f t="shared" si="2"/>
        <v>100.37</v>
      </c>
      <c r="E8" s="4">
        <v>51205</v>
      </c>
      <c r="F8" s="5">
        <f t="shared" si="1"/>
        <v>100.76</v>
      </c>
      <c r="G8" s="4">
        <v>50819</v>
      </c>
      <c r="H8" s="5">
        <f t="shared" si="0"/>
        <v>100.09</v>
      </c>
      <c r="I8" s="4">
        <v>50771</v>
      </c>
      <c r="J8" s="5">
        <f t="shared" si="0"/>
        <v>100.79</v>
      </c>
      <c r="K8" s="4">
        <v>50372</v>
      </c>
      <c r="L8" s="5">
        <v>101.01066816395283</v>
      </c>
    </row>
    <row r="9" spans="1:12" ht="27.9" customHeight="1" x14ac:dyDescent="0.2">
      <c r="A9" s="3">
        <v>5</v>
      </c>
      <c r="B9" s="4" t="s">
        <v>8</v>
      </c>
      <c r="C9" s="4">
        <v>16637889</v>
      </c>
      <c r="D9" s="5">
        <f t="shared" si="2"/>
        <v>99.87</v>
      </c>
      <c r="E9" s="4">
        <v>16659208</v>
      </c>
      <c r="F9" s="5">
        <f t="shared" si="1"/>
        <v>99.31</v>
      </c>
      <c r="G9" s="4">
        <v>16774906</v>
      </c>
      <c r="H9" s="5">
        <f t="shared" si="0"/>
        <v>100.46</v>
      </c>
      <c r="I9" s="4">
        <v>16697847</v>
      </c>
      <c r="J9" s="5">
        <f t="shared" si="0"/>
        <v>100.16</v>
      </c>
      <c r="K9" s="4">
        <v>16671139</v>
      </c>
      <c r="L9" s="5">
        <v>100.32885394904281</v>
      </c>
    </row>
    <row r="10" spans="1:12" ht="27.9" customHeight="1" x14ac:dyDescent="0.2">
      <c r="A10" s="3">
        <v>6</v>
      </c>
      <c r="B10" s="4" t="s">
        <v>7</v>
      </c>
      <c r="C10" s="4">
        <v>48026</v>
      </c>
      <c r="D10" s="5">
        <f t="shared" si="2"/>
        <v>96.94</v>
      </c>
      <c r="E10" s="4">
        <v>49544</v>
      </c>
      <c r="F10" s="5">
        <f t="shared" si="1"/>
        <v>100.86</v>
      </c>
      <c r="G10" s="4">
        <v>49120</v>
      </c>
      <c r="H10" s="5">
        <f t="shared" si="0"/>
        <v>99.14</v>
      </c>
      <c r="I10" s="4">
        <v>49546</v>
      </c>
      <c r="J10" s="5">
        <f t="shared" si="0"/>
        <v>100.6</v>
      </c>
      <c r="K10" s="4">
        <v>49252</v>
      </c>
      <c r="L10" s="5">
        <v>99.282373810675693</v>
      </c>
    </row>
    <row r="11" spans="1:12" ht="27.9" customHeight="1" x14ac:dyDescent="0.2">
      <c r="A11" s="3">
        <v>7</v>
      </c>
      <c r="B11" s="4" t="s">
        <v>6</v>
      </c>
      <c r="C11" s="11">
        <f>ROUND(C9/366,0)</f>
        <v>45459</v>
      </c>
      <c r="D11" s="5">
        <f t="shared" si="2"/>
        <v>99.6</v>
      </c>
      <c r="E11" s="11">
        <f>ROUND(E9/365,0)</f>
        <v>45642</v>
      </c>
      <c r="F11" s="5">
        <f t="shared" si="1"/>
        <v>99.31</v>
      </c>
      <c r="G11" s="11">
        <f>ROUND(G9/365,0)</f>
        <v>45959</v>
      </c>
      <c r="H11" s="5">
        <f t="shared" si="0"/>
        <v>100.46</v>
      </c>
      <c r="I11" s="11">
        <v>45748</v>
      </c>
      <c r="J11" s="5">
        <f t="shared" si="0"/>
        <v>100.43</v>
      </c>
      <c r="K11" s="11">
        <v>45550</v>
      </c>
      <c r="L11" s="5">
        <v>100.05491488193302</v>
      </c>
    </row>
    <row r="12" spans="1:12" ht="27.9" customHeight="1" x14ac:dyDescent="0.2">
      <c r="A12" s="3">
        <v>8</v>
      </c>
      <c r="B12" s="10" t="s">
        <v>18</v>
      </c>
      <c r="C12" s="4">
        <f>ROUND(C10/C6*1000,0)</f>
        <v>429</v>
      </c>
      <c r="D12" s="5">
        <f t="shared" si="2"/>
        <v>97.95</v>
      </c>
      <c r="E12" s="4">
        <f>ROUND(E10/E6*1000,0)</f>
        <v>438</v>
      </c>
      <c r="F12" s="5">
        <f t="shared" si="1"/>
        <v>101.62</v>
      </c>
      <c r="G12" s="4">
        <f>ROUND(G10/G6*1000,0)</f>
        <v>431</v>
      </c>
      <c r="H12" s="5">
        <f t="shared" si="0"/>
        <v>100.23</v>
      </c>
      <c r="I12" s="4">
        <f>ROUND(I10/I6*1000,0)</f>
        <v>430</v>
      </c>
      <c r="J12" s="5">
        <f t="shared" si="0"/>
        <v>101.42</v>
      </c>
      <c r="K12" s="4">
        <f>ROUND(K10/K6*1000,0)</f>
        <v>424</v>
      </c>
      <c r="L12" s="5">
        <v>99.764705882352942</v>
      </c>
    </row>
    <row r="13" spans="1:12" ht="27.75" customHeight="1" x14ac:dyDescent="0.2">
      <c r="A13" s="3">
        <v>9</v>
      </c>
      <c r="B13" s="10" t="s">
        <v>19</v>
      </c>
      <c r="C13" s="4">
        <f>ROUND(C11/C6*1000,0)</f>
        <v>406</v>
      </c>
      <c r="D13" s="5">
        <f t="shared" si="2"/>
        <v>100.5</v>
      </c>
      <c r="E13" s="4">
        <f>ROUND(E11/E6*1000,0)</f>
        <v>404</v>
      </c>
      <c r="F13" s="5">
        <f t="shared" si="1"/>
        <v>100.25</v>
      </c>
      <c r="G13" s="4">
        <f>ROUND(G11/G6*1000,0)</f>
        <v>403</v>
      </c>
      <c r="H13" s="5">
        <f t="shared" si="0"/>
        <v>101.51</v>
      </c>
      <c r="I13" s="4">
        <f>ROUND(I11/I6*1000,0)</f>
        <v>397</v>
      </c>
      <c r="J13" s="5">
        <f t="shared" si="0"/>
        <v>101.28</v>
      </c>
      <c r="K13" s="4">
        <f>ROUND(K11/K6*1000,0)</f>
        <v>392</v>
      </c>
      <c r="L13" s="5">
        <v>100.51282051282051</v>
      </c>
    </row>
    <row r="14" spans="1:12" ht="27.9" customHeight="1" x14ac:dyDescent="0.2">
      <c r="A14" s="3">
        <v>10</v>
      </c>
      <c r="B14" s="4" t="s">
        <v>5</v>
      </c>
      <c r="C14" s="4">
        <v>13008310</v>
      </c>
      <c r="D14" s="5">
        <f t="shared" si="2"/>
        <v>98.15</v>
      </c>
      <c r="E14" s="4">
        <v>13253625</v>
      </c>
      <c r="F14" s="5">
        <f t="shared" si="1"/>
        <v>97.94</v>
      </c>
      <c r="G14" s="4">
        <v>13531933</v>
      </c>
      <c r="H14" s="5">
        <f t="shared" si="0"/>
        <v>99.01</v>
      </c>
      <c r="I14" s="4">
        <v>13666881</v>
      </c>
      <c r="J14" s="5">
        <f t="shared" si="0"/>
        <v>100.85</v>
      </c>
      <c r="K14" s="4">
        <v>13551124</v>
      </c>
      <c r="L14" s="5">
        <v>98.357843332943801</v>
      </c>
    </row>
    <row r="15" spans="1:12" ht="27.9" customHeight="1" x14ac:dyDescent="0.2">
      <c r="A15" s="3">
        <v>11</v>
      </c>
      <c r="B15" s="4" t="s">
        <v>9</v>
      </c>
      <c r="C15" s="4">
        <f>ROUND(C14/366,0)</f>
        <v>35542</v>
      </c>
      <c r="D15" s="5">
        <f t="shared" si="2"/>
        <v>97.88</v>
      </c>
      <c r="E15" s="4">
        <f>ROUND(E14/365,0)</f>
        <v>36311</v>
      </c>
      <c r="F15" s="5">
        <f t="shared" si="1"/>
        <v>97.94</v>
      </c>
      <c r="G15" s="4">
        <f>ROUND(G14/365,0)</f>
        <v>37074</v>
      </c>
      <c r="H15" s="5">
        <f t="shared" si="0"/>
        <v>99.01</v>
      </c>
      <c r="I15" s="4">
        <f>ROUND(I14/365,0)</f>
        <v>37444</v>
      </c>
      <c r="J15" s="5">
        <f t="shared" si="0"/>
        <v>101.13</v>
      </c>
      <c r="K15" s="4">
        <f>ROUND(K14/366,0)</f>
        <v>37025</v>
      </c>
      <c r="L15" s="5">
        <v>98.089863826630648</v>
      </c>
    </row>
    <row r="16" spans="1:12" ht="27.9" customHeight="1" x14ac:dyDescent="0.2">
      <c r="A16" s="3">
        <v>12</v>
      </c>
      <c r="B16" s="10" t="s">
        <v>20</v>
      </c>
      <c r="C16" s="4">
        <f>ROUND(C15/C6*1000,0)</f>
        <v>318</v>
      </c>
      <c r="D16" s="5">
        <f t="shared" si="2"/>
        <v>99.07</v>
      </c>
      <c r="E16" s="4">
        <f>ROUND(E15/E6*1000,0)</f>
        <v>321</v>
      </c>
      <c r="F16" s="5">
        <f t="shared" si="1"/>
        <v>98.77</v>
      </c>
      <c r="G16" s="4">
        <f>ROUND(G15/G6*1000,0)</f>
        <v>325</v>
      </c>
      <c r="H16" s="5">
        <f t="shared" si="0"/>
        <v>100</v>
      </c>
      <c r="I16" s="4">
        <f>ROUND(I15/I6*1000,0)</f>
        <v>325</v>
      </c>
      <c r="J16" s="5">
        <f t="shared" si="0"/>
        <v>101.88</v>
      </c>
      <c r="K16" s="4">
        <f>ROUND(K15/K6*1000,0)</f>
        <v>319</v>
      </c>
      <c r="L16" s="5">
        <v>98.761609907120743</v>
      </c>
    </row>
    <row r="17" spans="1:12" ht="27.9" customHeight="1" x14ac:dyDescent="0.2">
      <c r="A17" s="3">
        <v>13</v>
      </c>
      <c r="B17" s="4" t="s">
        <v>13</v>
      </c>
      <c r="C17" s="4">
        <v>13520611</v>
      </c>
      <c r="D17" s="5">
        <f t="shared" si="2"/>
        <v>98.22</v>
      </c>
      <c r="E17" s="4">
        <v>13766010</v>
      </c>
      <c r="F17" s="5">
        <f t="shared" si="1"/>
        <v>98</v>
      </c>
      <c r="G17" s="4">
        <v>14047386</v>
      </c>
      <c r="H17" s="5">
        <f t="shared" si="0"/>
        <v>99.07</v>
      </c>
      <c r="I17" s="4">
        <v>14179297</v>
      </c>
      <c r="J17" s="5">
        <f t="shared" si="0"/>
        <v>100.82</v>
      </c>
      <c r="K17" s="4">
        <v>14063806</v>
      </c>
      <c r="L17" s="5">
        <v>98.378130486148137</v>
      </c>
    </row>
    <row r="18" spans="1:12" ht="27.9" customHeight="1" x14ac:dyDescent="0.2">
      <c r="A18" s="3">
        <v>14</v>
      </c>
      <c r="B18" s="4" t="s">
        <v>12</v>
      </c>
      <c r="C18" s="4">
        <f>C9-C17</f>
        <v>3117278</v>
      </c>
      <c r="D18" s="5">
        <f>ROUND(C18/E18*100,2)</f>
        <v>107.75</v>
      </c>
      <c r="E18" s="4">
        <v>2893198</v>
      </c>
      <c r="F18" s="5">
        <f>ROUND(E18/G18*100,2)</f>
        <v>106.07</v>
      </c>
      <c r="G18" s="4">
        <f>G9-G17</f>
        <v>2727520</v>
      </c>
      <c r="H18" s="5">
        <f t="shared" si="0"/>
        <v>108.3</v>
      </c>
      <c r="I18" s="4">
        <f>I9-I17</f>
        <v>2518550</v>
      </c>
      <c r="J18" s="5">
        <f t="shared" si="0"/>
        <v>96.59</v>
      </c>
      <c r="K18" s="4">
        <v>2607333</v>
      </c>
      <c r="L18" s="5">
        <v>112.34475395030748</v>
      </c>
    </row>
    <row r="19" spans="1:12" ht="27.9" customHeight="1" x14ac:dyDescent="0.2">
      <c r="A19" s="3">
        <v>15</v>
      </c>
      <c r="B19" s="4" t="s">
        <v>10</v>
      </c>
      <c r="C19" s="5">
        <f>ROUND(C14/C9*100,2)</f>
        <v>78.180000000000007</v>
      </c>
      <c r="D19" s="5">
        <f>ROUND(C19/E19*100,2)</f>
        <v>98.27</v>
      </c>
      <c r="E19" s="5">
        <f>ROUND(E14/E9*100,2)</f>
        <v>79.56</v>
      </c>
      <c r="F19" s="5">
        <f t="shared" si="1"/>
        <v>98.62</v>
      </c>
      <c r="G19" s="5">
        <f>ROUND(G14/G9*100,2)</f>
        <v>80.67</v>
      </c>
      <c r="H19" s="5">
        <f t="shared" si="0"/>
        <v>98.56</v>
      </c>
      <c r="I19" s="5">
        <f>ROUND(I14/I9*100,2)</f>
        <v>81.849999999999994</v>
      </c>
      <c r="J19" s="5">
        <f t="shared" si="0"/>
        <v>100.7</v>
      </c>
      <c r="K19" s="5">
        <f>ROUND(K14/K9*100,2)</f>
        <v>81.28</v>
      </c>
      <c r="L19" s="5">
        <v>98.034012784947549</v>
      </c>
    </row>
    <row r="20" spans="1:12" ht="27.9" customHeight="1" x14ac:dyDescent="0.2">
      <c r="A20" s="3">
        <v>16</v>
      </c>
      <c r="B20" s="4" t="s">
        <v>15</v>
      </c>
      <c r="C20" s="8" t="str">
        <f>INT(C21)&amp;"円"&amp;ROUND(((C21-INT(C21))*100),0)&amp;"銭"</f>
        <v>142円92銭</v>
      </c>
      <c r="D20" s="5">
        <f>D21</f>
        <v>106.17</v>
      </c>
      <c r="E20" s="8" t="str">
        <f>INT(E21)&amp;"円"&amp;ROUND(((E21-INT(E21))*100),0)&amp;"銭"</f>
        <v>134円61銭</v>
      </c>
      <c r="F20" s="5">
        <f>F21</f>
        <v>108.36</v>
      </c>
      <c r="G20" s="8" t="str">
        <f>INT(G21)&amp;"円"&amp;ROUND(((G21-INT(G21))*100),0)&amp;"銭"</f>
        <v>124円23銭</v>
      </c>
      <c r="H20" s="5">
        <f>H21</f>
        <v>100.1</v>
      </c>
      <c r="I20" s="8" t="str">
        <f>INT(I21)&amp;"円"&amp;ROUND(((I21-INT(I21))*100),0)&amp;"銭"</f>
        <v>124円11銭</v>
      </c>
      <c r="J20" s="5">
        <f>J21</f>
        <v>96.82</v>
      </c>
      <c r="K20" s="8" t="str">
        <f>INT(K21)&amp;"円"&amp;ROUND(((K21-INT(K21))*100),0)&amp;"銭"</f>
        <v>128円19銭</v>
      </c>
      <c r="L20" s="5">
        <v>103.61</v>
      </c>
    </row>
    <row r="21" spans="1:12" ht="27.9" hidden="1" customHeight="1" x14ac:dyDescent="0.2">
      <c r="A21" s="3"/>
      <c r="B21" s="4"/>
      <c r="C21" s="8">
        <v>142.91999999999999</v>
      </c>
      <c r="D21" s="5">
        <f>ROUND(C21/E21*100,2)</f>
        <v>106.17</v>
      </c>
      <c r="E21" s="8">
        <v>134.61000000000001</v>
      </c>
      <c r="F21" s="5">
        <f t="shared" si="1"/>
        <v>108.36</v>
      </c>
      <c r="G21" s="8">
        <v>124.23</v>
      </c>
      <c r="H21" s="5">
        <f>ROUND(G21/I21*100,2)</f>
        <v>100.1</v>
      </c>
      <c r="I21" s="8">
        <v>124.11</v>
      </c>
      <c r="J21" s="5">
        <f t="shared" si="0"/>
        <v>96.82</v>
      </c>
      <c r="K21" s="8">
        <v>128.19</v>
      </c>
      <c r="L21" s="5"/>
    </row>
    <row r="22" spans="1:12" ht="27.9" customHeight="1" x14ac:dyDescent="0.2">
      <c r="A22" s="3">
        <v>17</v>
      </c>
      <c r="B22" s="4" t="s">
        <v>16</v>
      </c>
      <c r="C22" s="8" t="str">
        <f>INT(C23)&amp;"円"&amp;ROUND(((C23-INT(C23))*100),0)&amp;"銭"</f>
        <v>131円93銭</v>
      </c>
      <c r="D22" s="5">
        <f>D23</f>
        <v>99.79</v>
      </c>
      <c r="E22" s="8" t="str">
        <f>INT(E23)&amp;"円"&amp;ROUND(((E23-INT(E23))*100),0)&amp;"銭"</f>
        <v>132円21銭</v>
      </c>
      <c r="F22" s="5">
        <f>F23</f>
        <v>99.93</v>
      </c>
      <c r="G22" s="8" t="str">
        <f>INT(G23)&amp;"円"&amp;ROUND(((G23-INT(G23))*100),0)&amp;"銭"</f>
        <v>132円30銭</v>
      </c>
      <c r="H22" s="5">
        <f>H23</f>
        <v>100.1</v>
      </c>
      <c r="I22" s="8" t="str">
        <f>INT(I23)&amp;"円"&amp;ROUND(((I23-INT(I23))*100),0)&amp;"銭"</f>
        <v>132円17銭</v>
      </c>
      <c r="J22" s="5">
        <f>J23</f>
        <v>98.82</v>
      </c>
      <c r="K22" s="8" t="str">
        <f>INT(K23)&amp;"円"&amp;ROUND(((K23-INT(K23))*100),0)&amp;"銭"</f>
        <v>133円75銭</v>
      </c>
      <c r="L22" s="5">
        <v>99.97</v>
      </c>
    </row>
    <row r="23" spans="1:12" ht="27.9" hidden="1" customHeight="1" x14ac:dyDescent="0.2">
      <c r="A23" s="3"/>
      <c r="B23" s="4"/>
      <c r="C23" s="8">
        <v>131.93</v>
      </c>
      <c r="D23" s="5">
        <f>ROUND(C23/E23*100,2)</f>
        <v>99.79</v>
      </c>
      <c r="E23" s="8">
        <v>132.21</v>
      </c>
      <c r="F23" s="5">
        <f t="shared" si="1"/>
        <v>99.93</v>
      </c>
      <c r="G23" s="8">
        <v>132.30000000000001</v>
      </c>
      <c r="H23" s="5">
        <f>ROUND(G23/I23*100,2)</f>
        <v>100.1</v>
      </c>
      <c r="I23" s="8">
        <v>132.16999999999999</v>
      </c>
      <c r="J23" s="5">
        <f t="shared" si="0"/>
        <v>98.82</v>
      </c>
      <c r="K23" s="8">
        <v>133.75</v>
      </c>
      <c r="L23" s="5"/>
    </row>
    <row r="24" spans="1:12" ht="27.9" customHeight="1" x14ac:dyDescent="0.2">
      <c r="A24" s="3">
        <v>18</v>
      </c>
      <c r="B24" s="4" t="s">
        <v>17</v>
      </c>
      <c r="C24" s="9" t="s">
        <v>28</v>
      </c>
      <c r="D24" s="13">
        <f>D25</f>
        <v>457.92</v>
      </c>
      <c r="E24" s="9" t="s">
        <v>26</v>
      </c>
      <c r="F24" s="13">
        <f>F25</f>
        <v>-29.74</v>
      </c>
      <c r="G24" s="8" t="str">
        <f>INT(G25)&amp;"円"&amp;ROUND(((G25-INT(G25))*100),0)&amp;"銭"</f>
        <v>8円7銭</v>
      </c>
      <c r="H24" s="5">
        <f>H25</f>
        <v>100.12</v>
      </c>
      <c r="I24" s="8" t="str">
        <f>INT(I25)&amp;"円"&amp;ROUND(((I25-INT(I25))*100),0)&amp;"銭"</f>
        <v>8円6銭</v>
      </c>
      <c r="J24" s="5">
        <f>J25</f>
        <v>144.96</v>
      </c>
      <c r="K24" s="8" t="str">
        <f>INT(K25)&amp;"円"&amp;ROUND(((K25-INT(K25))*100),0)&amp;"銭"</f>
        <v>5円56銭</v>
      </c>
      <c r="L24" s="14">
        <v>55.21</v>
      </c>
    </row>
    <row r="25" spans="1:12" ht="27.9" hidden="1" customHeight="1" x14ac:dyDescent="0.2">
      <c r="A25" s="3"/>
      <c r="B25" s="4"/>
      <c r="C25" s="12">
        <f>C23-C21</f>
        <v>-10.989999999999981</v>
      </c>
      <c r="D25" s="13">
        <f>ROUND(C25/E25*100,2)</f>
        <v>457.92</v>
      </c>
      <c r="E25" s="12">
        <f>E23-E21</f>
        <v>-2.4000000000000057</v>
      </c>
      <c r="F25" s="13">
        <f>ROUND(E25/G25*100,2)</f>
        <v>-29.74</v>
      </c>
      <c r="G25" s="12">
        <f>G23-G21</f>
        <v>8.0700000000000074</v>
      </c>
      <c r="H25" s="13">
        <f>ROUND(G25/I25*100,2)</f>
        <v>100.12</v>
      </c>
      <c r="I25" s="12">
        <f>I23-I21</f>
        <v>8.0599999999999881</v>
      </c>
      <c r="J25" s="5">
        <f t="shared" si="0"/>
        <v>144.96</v>
      </c>
      <c r="K25" s="12">
        <f>K23-K21</f>
        <v>5.5600000000000023</v>
      </c>
      <c r="L25" s="5"/>
    </row>
    <row r="26" spans="1:12" ht="15" customHeight="1" x14ac:dyDescent="0.2">
      <c r="B26" s="2" t="s">
        <v>23</v>
      </c>
    </row>
  </sheetData>
  <mergeCells count="6">
    <mergeCell ref="C3:D3"/>
    <mergeCell ref="A3:B4"/>
    <mergeCell ref="K3:L3"/>
    <mergeCell ref="I3:J3"/>
    <mergeCell ref="G3:H3"/>
    <mergeCell ref="E3:F3"/>
  </mergeCells>
  <phoneticPr fontId="2"/>
  <pageMargins left="0.78740157480314965" right="0.39370078740157483" top="0.98425196850393704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業務統計資料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2025-03-21T07:36:04Z</dcterms:created>
  <dcterms:modified xsi:type="dcterms:W3CDTF">2025-03-21T07:36:22Z</dcterms:modified>
</cp:coreProperties>
</file>