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24226"/>
  <xr:revisionPtr revIDLastSave="0" documentId="13_ncr:1_{E555291B-4DFD-4331-B5C5-DEAB2B5417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業務統計資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3" l="1"/>
  <c r="D24" i="3"/>
  <c r="D23" i="3"/>
  <c r="C22" i="3"/>
  <c r="E22" i="3"/>
  <c r="G22" i="3"/>
  <c r="I22" i="3"/>
  <c r="I20" i="3"/>
  <c r="G20" i="3"/>
  <c r="E20" i="3"/>
  <c r="C20" i="3"/>
  <c r="D22" i="3"/>
  <c r="D21" i="3"/>
  <c r="D20" i="3"/>
  <c r="F23" i="3"/>
  <c r="F22" i="3"/>
  <c r="F21" i="3"/>
  <c r="F20" i="3"/>
  <c r="H23" i="3"/>
  <c r="H22" i="3"/>
  <c r="H21" i="3"/>
  <c r="H20" i="3"/>
  <c r="C17" i="3"/>
  <c r="C18" i="3"/>
  <c r="C14" i="3"/>
  <c r="C15" i="3"/>
  <c r="C11" i="3"/>
  <c r="C12" i="3"/>
  <c r="C19" i="3"/>
  <c r="D16" i="3"/>
  <c r="D13" i="3"/>
  <c r="D10" i="3"/>
  <c r="C9" i="3"/>
  <c r="C8" i="3"/>
  <c r="D7" i="3"/>
  <c r="D6" i="3"/>
  <c r="D5" i="3"/>
  <c r="F10" i="3"/>
  <c r="F5" i="3"/>
  <c r="E19" i="3"/>
  <c r="F19" i="3"/>
  <c r="E17" i="3"/>
  <c r="E18" i="3"/>
  <c r="F16" i="3"/>
  <c r="E14" i="3"/>
  <c r="E15" i="3"/>
  <c r="F13" i="3"/>
  <c r="E11" i="3"/>
  <c r="E12" i="3"/>
  <c r="F12" i="3"/>
  <c r="E9" i="3"/>
  <c r="E8" i="3"/>
  <c r="F7" i="3"/>
  <c r="F6" i="3"/>
  <c r="G19" i="3"/>
  <c r="H19" i="3"/>
  <c r="G17" i="3"/>
  <c r="G18" i="3"/>
  <c r="H16" i="3"/>
  <c r="G14" i="3"/>
  <c r="H13" i="3"/>
  <c r="G11" i="3"/>
  <c r="G12" i="3"/>
  <c r="H10" i="3"/>
  <c r="G9" i="3"/>
  <c r="F9" i="3"/>
  <c r="G8" i="3"/>
  <c r="H7" i="3"/>
  <c r="H6" i="3"/>
  <c r="H5" i="3"/>
  <c r="J5" i="3"/>
  <c r="J6" i="3"/>
  <c r="J7" i="3"/>
  <c r="I8" i="3"/>
  <c r="I9" i="3"/>
  <c r="J10" i="3"/>
  <c r="I11" i="3"/>
  <c r="I12" i="3"/>
  <c r="J13" i="3"/>
  <c r="I14" i="3"/>
  <c r="J16" i="3"/>
  <c r="I17" i="3"/>
  <c r="I19" i="3"/>
  <c r="J19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2" i="3"/>
  <c r="A24" i="3"/>
  <c r="K17" i="3"/>
  <c r="K18" i="3"/>
  <c r="K14" i="3"/>
  <c r="K15" i="3"/>
  <c r="K11" i="3"/>
  <c r="K12" i="3"/>
  <c r="K19" i="3"/>
  <c r="K9" i="3"/>
  <c r="K8" i="3"/>
  <c r="D17" i="3"/>
  <c r="J9" i="3"/>
  <c r="J8" i="3"/>
  <c r="F18" i="3"/>
  <c r="H14" i="3"/>
  <c r="J17" i="3"/>
  <c r="D9" i="3"/>
  <c r="F11" i="3"/>
  <c r="D19" i="3"/>
  <c r="D14" i="3"/>
  <c r="D11" i="3"/>
  <c r="F14" i="3"/>
  <c r="J14" i="3"/>
  <c r="H8" i="3"/>
  <c r="D12" i="3"/>
  <c r="H9" i="3"/>
  <c r="D8" i="3"/>
  <c r="D18" i="3"/>
  <c r="D15" i="3"/>
  <c r="J12" i="3"/>
  <c r="H12" i="3"/>
  <c r="H17" i="3"/>
  <c r="F8" i="3"/>
  <c r="J11" i="3"/>
  <c r="G15" i="3"/>
  <c r="I15" i="3"/>
  <c r="J15" i="3"/>
  <c r="H11" i="3"/>
  <c r="F17" i="3"/>
  <c r="I18" i="3"/>
  <c r="J18" i="3"/>
  <c r="H15" i="3"/>
  <c r="H18" i="3"/>
  <c r="F15" i="3"/>
</calcChain>
</file>

<file path=xl/sharedStrings.xml><?xml version="1.0" encoding="utf-8"?>
<sst xmlns="http://schemas.openxmlformats.org/spreadsheetml/2006/main" count="60" uniqueCount="33">
  <si>
    <t>数量</t>
    <rPh sb="0" eb="2">
      <t>スウリョウ</t>
    </rPh>
    <phoneticPr fontId="2"/>
  </si>
  <si>
    <t>項　　　　　目</t>
    <rPh sb="0" eb="1">
      <t>コウ</t>
    </rPh>
    <rPh sb="6" eb="7">
      <t>メ</t>
    </rPh>
    <phoneticPr fontId="2"/>
  </si>
  <si>
    <t>行政区域内人口（人）</t>
    <rPh sb="0" eb="2">
      <t>ギョウセイ</t>
    </rPh>
    <rPh sb="2" eb="5">
      <t>クイキナイ</t>
    </rPh>
    <rPh sb="5" eb="7">
      <t>ジンコウ</t>
    </rPh>
    <rPh sb="8" eb="9">
      <t>ニン</t>
    </rPh>
    <phoneticPr fontId="2"/>
  </si>
  <si>
    <t>対行政区域内人口普及率（％）</t>
    <rPh sb="0" eb="1">
      <t>タイ</t>
    </rPh>
    <rPh sb="8" eb="10">
      <t>フキュウ</t>
    </rPh>
    <rPh sb="10" eb="11">
      <t>リツ</t>
    </rPh>
    <phoneticPr fontId="2"/>
  </si>
  <si>
    <t>有収水量（㎥）</t>
    <rPh sb="0" eb="1">
      <t>ユウ</t>
    </rPh>
    <rPh sb="1" eb="2">
      <t>オサム</t>
    </rPh>
    <rPh sb="2" eb="4">
      <t>スイリョウ</t>
    </rPh>
    <phoneticPr fontId="2"/>
  </si>
  <si>
    <t>一日平均有収水量（㎥）</t>
    <rPh sb="0" eb="1">
      <t>１</t>
    </rPh>
    <rPh sb="1" eb="2">
      <t>ニチ</t>
    </rPh>
    <rPh sb="2" eb="4">
      <t>ヘイキン</t>
    </rPh>
    <rPh sb="4" eb="5">
      <t>ユウ</t>
    </rPh>
    <rPh sb="5" eb="6">
      <t>オサム</t>
    </rPh>
    <rPh sb="6" eb="8">
      <t>スイリョウ</t>
    </rPh>
    <phoneticPr fontId="2"/>
  </si>
  <si>
    <t>有収率（％）</t>
    <rPh sb="0" eb="1">
      <t>ユウ</t>
    </rPh>
    <rPh sb="1" eb="3">
      <t>シュウリツ</t>
    </rPh>
    <phoneticPr fontId="2"/>
  </si>
  <si>
    <t>前年比(%)</t>
    <rPh sb="0" eb="3">
      <t>ゼンネンヒ</t>
    </rPh>
    <phoneticPr fontId="2"/>
  </si>
  <si>
    <t>一人一日平均有収水量（L）</t>
    <rPh sb="1" eb="2">
      <t>ニン</t>
    </rPh>
    <rPh sb="2" eb="3">
      <t>１</t>
    </rPh>
    <rPh sb="3" eb="4">
      <t>ニチ</t>
    </rPh>
    <rPh sb="4" eb="6">
      <t>ヘイキン</t>
    </rPh>
    <rPh sb="6" eb="7">
      <t>ユウ</t>
    </rPh>
    <rPh sb="7" eb="8">
      <t>オサム</t>
    </rPh>
    <rPh sb="8" eb="10">
      <t>スイリョウ</t>
    </rPh>
    <phoneticPr fontId="2"/>
  </si>
  <si>
    <t>令和２年度</t>
    <rPh sb="0" eb="1">
      <t>レイ</t>
    </rPh>
    <rPh sb="1" eb="2">
      <t>ワ</t>
    </rPh>
    <rPh sb="3" eb="5">
      <t>ネンド</t>
    </rPh>
    <phoneticPr fontId="2"/>
  </si>
  <si>
    <t>-</t>
    <phoneticPr fontId="2"/>
  </si>
  <si>
    <t>水洗便所設置済人口（人）</t>
    <rPh sb="0" eb="2">
      <t>スイセン</t>
    </rPh>
    <rPh sb="2" eb="4">
      <t>ベンジョ</t>
    </rPh>
    <rPh sb="4" eb="6">
      <t>セッチ</t>
    </rPh>
    <rPh sb="6" eb="7">
      <t>ズ</t>
    </rPh>
    <rPh sb="7" eb="9">
      <t>ジンコウ</t>
    </rPh>
    <rPh sb="10" eb="11">
      <t>ニン</t>
    </rPh>
    <phoneticPr fontId="2"/>
  </si>
  <si>
    <t>処理区域内人口（人）</t>
    <rPh sb="0" eb="2">
      <t>ショリ</t>
    </rPh>
    <rPh sb="2" eb="5">
      <t>クイキナイ</t>
    </rPh>
    <rPh sb="5" eb="7">
      <t>ジンコウ</t>
    </rPh>
    <rPh sb="8" eb="9">
      <t>ニン</t>
    </rPh>
    <phoneticPr fontId="2"/>
  </si>
  <si>
    <t>水洗化率（％）</t>
    <rPh sb="0" eb="3">
      <t>スイセンカ</t>
    </rPh>
    <rPh sb="3" eb="4">
      <t>リツ</t>
    </rPh>
    <phoneticPr fontId="2"/>
  </si>
  <si>
    <t>総処理水量（㎥）</t>
    <rPh sb="0" eb="1">
      <t>ソウ</t>
    </rPh>
    <rPh sb="1" eb="3">
      <t>ショリ</t>
    </rPh>
    <rPh sb="3" eb="5">
      <t>スイリョウ</t>
    </rPh>
    <rPh sb="5" eb="6">
      <t>スイリョウ</t>
    </rPh>
    <phoneticPr fontId="2"/>
  </si>
  <si>
    <t>一日平均処理水量（㎥）</t>
    <rPh sb="0" eb="2">
      <t>イチニチ</t>
    </rPh>
    <rPh sb="2" eb="4">
      <t>ヘイキン</t>
    </rPh>
    <rPh sb="4" eb="6">
      <t>ショリ</t>
    </rPh>
    <rPh sb="6" eb="8">
      <t>スイリョウ</t>
    </rPh>
    <rPh sb="7" eb="8">
      <t>リョウ</t>
    </rPh>
    <phoneticPr fontId="2"/>
  </si>
  <si>
    <t>汚水処理原価 〔税抜き〕</t>
    <rPh sb="0" eb="2">
      <t>オスイ</t>
    </rPh>
    <rPh sb="2" eb="4">
      <t>ショリ</t>
    </rPh>
    <rPh sb="4" eb="6">
      <t>ゲンカ</t>
    </rPh>
    <rPh sb="8" eb="9">
      <t>ゼイ</t>
    </rPh>
    <rPh sb="9" eb="10">
      <t>ヌ</t>
    </rPh>
    <phoneticPr fontId="2"/>
  </si>
  <si>
    <t>使用料単価 〔税抜き〕</t>
    <rPh sb="0" eb="3">
      <t>シヨウリョウ</t>
    </rPh>
    <rPh sb="3" eb="5">
      <t>タンカ</t>
    </rPh>
    <phoneticPr fontId="2"/>
  </si>
  <si>
    <t>使用料単価
　－汚水処理原価 〔税抜き〕</t>
    <rPh sb="0" eb="3">
      <t>シヨウリョウ</t>
    </rPh>
    <rPh sb="3" eb="5">
      <t>タンカ</t>
    </rPh>
    <rPh sb="8" eb="10">
      <t>オスイ</t>
    </rPh>
    <rPh sb="10" eb="12">
      <t>ショリ</t>
    </rPh>
    <rPh sb="12" eb="14">
      <t>ゲンカ</t>
    </rPh>
    <phoneticPr fontId="2"/>
  </si>
  <si>
    <t>一人一日平均処理水量（L）</t>
    <rPh sb="1" eb="2">
      <t>ニン</t>
    </rPh>
    <rPh sb="2" eb="4">
      <t>イチニチ</t>
    </rPh>
    <rPh sb="4" eb="6">
      <t>ヘイキン</t>
    </rPh>
    <rPh sb="6" eb="8">
      <t>ショリ</t>
    </rPh>
    <rPh sb="8" eb="9">
      <t>スイ</t>
    </rPh>
    <rPh sb="10" eb="11">
      <t>スイリョウ</t>
    </rPh>
    <phoneticPr fontId="2"/>
  </si>
  <si>
    <t>汚水処理水量（㎥）</t>
    <rPh sb="0" eb="2">
      <t>オスイ</t>
    </rPh>
    <rPh sb="2" eb="4">
      <t>ショリ</t>
    </rPh>
    <rPh sb="4" eb="6">
      <t>スイリョウ</t>
    </rPh>
    <rPh sb="6" eb="7">
      <t>スイリョウ</t>
    </rPh>
    <phoneticPr fontId="2"/>
  </si>
  <si>
    <t>一日平均汚水処理水量（㎥）</t>
    <rPh sb="0" eb="2">
      <t>イチニチ</t>
    </rPh>
    <rPh sb="2" eb="4">
      <t>ヘイキン</t>
    </rPh>
    <rPh sb="4" eb="6">
      <t>オスイ</t>
    </rPh>
    <rPh sb="6" eb="8">
      <t>ショリ</t>
    </rPh>
    <rPh sb="8" eb="10">
      <t>スイリョウ</t>
    </rPh>
    <rPh sb="9" eb="10">
      <t>リョウ</t>
    </rPh>
    <phoneticPr fontId="2"/>
  </si>
  <si>
    <t>一人一日平均汚水処理水量（L）</t>
    <rPh sb="1" eb="2">
      <t>ニン</t>
    </rPh>
    <rPh sb="2" eb="4">
      <t>イチニチ</t>
    </rPh>
    <rPh sb="4" eb="6">
      <t>ヘイキン</t>
    </rPh>
    <rPh sb="6" eb="8">
      <t>オスイ</t>
    </rPh>
    <rPh sb="8" eb="10">
      <t>ショリ</t>
    </rPh>
    <rPh sb="10" eb="11">
      <t>スイ</t>
    </rPh>
    <rPh sb="12" eb="13">
      <t>スイリョウ</t>
    </rPh>
    <phoneticPr fontId="2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</si>
  <si>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2"/>
  </si>
  <si>
    <t>△33円88銭</t>
    <rPh sb="3" eb="4">
      <t>エン</t>
    </rPh>
    <rPh sb="6" eb="7">
      <t>セン</t>
    </rPh>
    <phoneticPr fontId="2"/>
  </si>
  <si>
    <t>令和３年度</t>
    <rPh sb="0" eb="2">
      <t>レイワ</t>
    </rPh>
    <rPh sb="3" eb="5">
      <t>ネンド</t>
    </rPh>
    <phoneticPr fontId="2"/>
  </si>
  <si>
    <r>
      <t>△3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円</t>
    </r>
    <r>
      <rPr>
        <sz val="11"/>
        <rFont val="ＭＳ Ｐゴシック"/>
        <family val="3"/>
        <charset val="128"/>
      </rPr>
      <t>43</t>
    </r>
    <r>
      <rPr>
        <sz val="11"/>
        <rFont val="ＭＳ Ｐゴシック"/>
        <family val="3"/>
        <charset val="128"/>
      </rPr>
      <t>銭</t>
    </r>
    <rPh sb="3" eb="4">
      <t>エン</t>
    </rPh>
    <rPh sb="6" eb="7">
      <t>セン</t>
    </rPh>
    <phoneticPr fontId="2"/>
  </si>
  <si>
    <t>令和４年度</t>
    <rPh sb="0" eb="2">
      <t>レイワ</t>
    </rPh>
    <rPh sb="3" eb="5">
      <t>ネンド</t>
    </rPh>
    <phoneticPr fontId="2"/>
  </si>
  <si>
    <r>
      <t>△30</t>
    </r>
    <r>
      <rPr>
        <sz val="11"/>
        <rFont val="ＭＳ Ｐゴシック"/>
        <family val="3"/>
        <charset val="128"/>
      </rPr>
      <t>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銭</t>
    </r>
    <rPh sb="3" eb="4">
      <t>エン</t>
    </rPh>
    <rPh sb="6" eb="7">
      <t>セン</t>
    </rPh>
    <phoneticPr fontId="2"/>
  </si>
  <si>
    <t>下水道事業　業務統計資料</t>
    <rPh sb="0" eb="1">
      <t>シタ</t>
    </rPh>
    <rPh sb="6" eb="8">
      <t>ギョウム</t>
    </rPh>
    <rPh sb="8" eb="10">
      <t>トウケイ</t>
    </rPh>
    <rPh sb="10" eb="12">
      <t>シリョウ</t>
    </rPh>
    <phoneticPr fontId="2"/>
  </si>
  <si>
    <t>令和５年度</t>
    <rPh sb="0" eb="2">
      <t>レイワ</t>
    </rPh>
    <rPh sb="3" eb="5">
      <t>ネンド</t>
    </rPh>
    <phoneticPr fontId="2"/>
  </si>
  <si>
    <r>
      <t>△28</t>
    </r>
    <r>
      <rPr>
        <sz val="11"/>
        <rFont val="ＭＳ Ｐゴシック"/>
        <family val="3"/>
        <charset val="128"/>
      </rPr>
      <t>円3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銭</t>
    </r>
    <rPh sb="3" eb="4">
      <t>エン</t>
    </rPh>
    <rPh sb="6" eb="7">
      <t>セン</t>
    </rPh>
    <phoneticPr fontId="2"/>
  </si>
  <si>
    <t>※公営企業会計適用前の令和元年度分については、16～18の数値は計算していない。</t>
    <rPh sb="1" eb="9">
      <t>コウエイキギョウカイケイテキヨウ</t>
    </rPh>
    <rPh sb="9" eb="10">
      <t>マエ</t>
    </rPh>
    <rPh sb="11" eb="13">
      <t>レイワ</t>
    </rPh>
    <rPh sb="13" eb="16">
      <t>ガンネンド</t>
    </rPh>
    <rPh sb="16" eb="17">
      <t>ブン</t>
    </rPh>
    <rPh sb="29" eb="31">
      <t>スウチ</t>
    </rPh>
    <rPh sb="32" eb="34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</si>
</sst>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&quot;△ &quot;#,##0.0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Fill="1">
      <alignment vertical="center"/>
    </xf>
    <xf numFmtId="38" fontId="1" fillId="0" borderId="1" xfId="1" applyFont="1" applyFill="1" applyBorder="1" applyAlignment="1">
      <alignment horizontal="center" vertical="center"/>
    </xf>
    <xf numFmtId="38" fontId="1" fillId="0" borderId="1" xfId="1" applyFont="1" applyFill="1" applyBorder="1">
      <alignment vertical="center"/>
    </xf>
    <xf numFmtId="40" fontId="1" fillId="0" borderId="1" xfId="1" applyNumberFormat="1" applyFont="1" applyFill="1" applyBorder="1">
      <alignment vertical="center"/>
    </xf>
    <xf numFmtId="38" fontId="1" fillId="0" borderId="1" xfId="1" applyFont="1" applyFill="1" applyBorder="1" applyAlignment="1">
      <alignment horizontal="center" vertical="center" shrinkToFit="1"/>
    </xf>
    <xf numFmtId="38" fontId="4" fillId="0" borderId="0" xfId="1" applyFont="1" applyFill="1">
      <alignment vertical="center"/>
    </xf>
    <xf numFmtId="40" fontId="0" fillId="0" borderId="1" xfId="1" applyNumberFormat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1" xfId="1" applyFont="1" applyFill="1" applyBorder="1">
      <alignment vertical="center"/>
    </xf>
    <xf numFmtId="38" fontId="1" fillId="0" borderId="1" xfId="1" applyNumberFormat="1" applyFont="1" applyFill="1" applyBorder="1">
      <alignment vertical="center"/>
    </xf>
    <xf numFmtId="40" fontId="0" fillId="0" borderId="1" xfId="1" applyNumberFormat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vertical="center" wrapText="1"/>
    </xf>
    <xf numFmtId="40" fontId="0" fillId="0" borderId="2" xfId="1" applyNumberFormat="1" applyFont="1" applyFill="1" applyBorder="1" applyAlignment="1">
      <alignment horizontal="right" vertical="center"/>
    </xf>
    <xf numFmtId="40" fontId="0" fillId="0" borderId="2" xfId="1" applyNumberFormat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right" vertical="center"/>
    </xf>
    <xf numFmtId="40" fontId="1" fillId="0" borderId="1" xfId="1" applyNumberFormat="1" applyFont="1" applyFill="1" applyBorder="1" applyAlignment="1">
      <alignment horizontal="right" vertical="center"/>
    </xf>
    <xf numFmtId="40" fontId="1" fillId="0" borderId="1" xfId="1" applyNumberFormat="1" applyFont="1" applyFill="1" applyBorder="1" applyAlignment="1">
      <alignment horizontal="center" vertical="center"/>
    </xf>
    <xf numFmtId="38" fontId="1" fillId="0" borderId="1" xfId="1" applyFont="1" applyFill="1" applyBorder="1" applyAlignment="1">
      <alignment horizontal="right" vertical="center"/>
    </xf>
    <xf numFmtId="176" fontId="1" fillId="0" borderId="1" xfId="1" applyNumberFormat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center" vertical="center"/>
    </xf>
    <xf numFmtId="38" fontId="1" fillId="0" borderId="4" xfId="1" applyFont="1" applyFill="1" applyBorder="1" applyAlignment="1">
      <alignment horizontal="center" vertical="center"/>
    </xf>
    <xf numFmtId="38" fontId="1" fillId="0" borderId="5" xfId="1" applyFont="1" applyFill="1" applyBorder="1" applyAlignment="1">
      <alignment horizontal="center" vertical="center"/>
    </xf>
    <xf numFmtId="38" fontId="1" fillId="0" borderId="6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1" fillId="0" borderId="1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workbookViewId="0"/>
  </sheetViews>
  <sheetFormatPr defaultColWidth="9" defaultRowHeight="15" customHeight="1" x14ac:dyDescent="0.2"/>
  <cols>
    <col min="1" max="1" width="3.109375" style="1" customWidth="1"/>
    <col min="2" max="2" width="27.109375" style="2" customWidth="1"/>
    <col min="3" max="3" width="11.6640625" style="2" bestFit="1" customWidth="1"/>
    <col min="4" max="4" width="9.6640625" style="2" bestFit="1" customWidth="1"/>
    <col min="5" max="5" width="11.6640625" style="2" bestFit="1" customWidth="1"/>
    <col min="6" max="6" width="9.6640625" style="2" bestFit="1" customWidth="1"/>
    <col min="7" max="7" width="11.6640625" style="2" bestFit="1" customWidth="1"/>
    <col min="8" max="8" width="9.6640625" style="2" bestFit="1" customWidth="1"/>
    <col min="9" max="9" width="11.6640625" style="2" bestFit="1" customWidth="1"/>
    <col min="10" max="10" width="9.6640625" style="2" bestFit="1" customWidth="1"/>
    <col min="11" max="11" width="10.44140625" style="2" bestFit="1" customWidth="1"/>
    <col min="12" max="12" width="9.6640625" style="2" bestFit="1" customWidth="1"/>
    <col min="13" max="16384" width="9" style="2"/>
  </cols>
  <sheetData>
    <row r="1" spans="1:12" ht="17.25" customHeight="1" x14ac:dyDescent="0.2">
      <c r="A1" s="7" t="s">
        <v>29</v>
      </c>
    </row>
    <row r="2" spans="1:12" ht="12" x14ac:dyDescent="0.2"/>
    <row r="3" spans="1:12" ht="20.100000000000001" customHeight="1" x14ac:dyDescent="0.2">
      <c r="A3" s="21" t="s">
        <v>1</v>
      </c>
      <c r="B3" s="22"/>
      <c r="C3" s="29" t="s">
        <v>30</v>
      </c>
      <c r="D3" s="26"/>
      <c r="E3" s="29" t="s">
        <v>27</v>
      </c>
      <c r="F3" s="26"/>
      <c r="G3" s="25" t="s">
        <v>25</v>
      </c>
      <c r="H3" s="26"/>
      <c r="I3" s="25" t="s">
        <v>9</v>
      </c>
      <c r="J3" s="26"/>
      <c r="K3" s="27" t="s">
        <v>23</v>
      </c>
      <c r="L3" s="28"/>
    </row>
    <row r="4" spans="1:12" ht="20.100000000000001" customHeight="1" x14ac:dyDescent="0.2">
      <c r="A4" s="23"/>
      <c r="B4" s="24"/>
      <c r="C4" s="3" t="s">
        <v>0</v>
      </c>
      <c r="D4" s="6" t="s">
        <v>7</v>
      </c>
      <c r="E4" s="3" t="s">
        <v>0</v>
      </c>
      <c r="F4" s="6" t="s">
        <v>7</v>
      </c>
      <c r="G4" s="3" t="s">
        <v>0</v>
      </c>
      <c r="H4" s="6" t="s">
        <v>7</v>
      </c>
      <c r="I4" s="3" t="s">
        <v>0</v>
      </c>
      <c r="J4" s="6" t="s">
        <v>7</v>
      </c>
      <c r="K4" s="3" t="s">
        <v>0</v>
      </c>
      <c r="L4" s="6" t="s">
        <v>7</v>
      </c>
    </row>
    <row r="5" spans="1:12" ht="27.9" customHeight="1" x14ac:dyDescent="0.2">
      <c r="A5" s="3">
        <v>1</v>
      </c>
      <c r="B5" s="4" t="s">
        <v>2</v>
      </c>
      <c r="C5" s="4">
        <v>113498</v>
      </c>
      <c r="D5" s="17">
        <f>ROUND(C5/E5*100,2)</f>
        <v>98.96</v>
      </c>
      <c r="E5" s="4">
        <v>114695</v>
      </c>
      <c r="F5" s="17">
        <f>ROUND(E5/G5*100,2)</f>
        <v>99.13</v>
      </c>
      <c r="G5" s="4">
        <v>115700</v>
      </c>
      <c r="H5" s="17">
        <f>ROUND(G5/I5*100,2)</f>
        <v>98.9</v>
      </c>
      <c r="I5" s="4">
        <v>116982</v>
      </c>
      <c r="J5" s="17">
        <f>ROUND(I5/K5*100,2)</f>
        <v>99.38</v>
      </c>
      <c r="K5" s="4">
        <v>117706</v>
      </c>
      <c r="L5" s="12" t="s">
        <v>10</v>
      </c>
    </row>
    <row r="6" spans="1:12" ht="27.9" customHeight="1" x14ac:dyDescent="0.2">
      <c r="A6" s="3">
        <f>A5+1</f>
        <v>2</v>
      </c>
      <c r="B6" s="10" t="s">
        <v>12</v>
      </c>
      <c r="C6" s="4">
        <v>80574</v>
      </c>
      <c r="D6" s="17">
        <f t="shared" ref="D6:D19" si="0">ROUND(C6/E6*100,2)</f>
        <v>99.51</v>
      </c>
      <c r="E6" s="4">
        <v>80969</v>
      </c>
      <c r="F6" s="17">
        <f t="shared" ref="F6:F19" si="1">ROUND(E6/G6*100,2)</f>
        <v>99.69</v>
      </c>
      <c r="G6" s="4">
        <v>81223</v>
      </c>
      <c r="H6" s="17">
        <f t="shared" ref="H6:H18" si="2">ROUND(G6/I6*100,2)</f>
        <v>99.68</v>
      </c>
      <c r="I6" s="4">
        <v>81482</v>
      </c>
      <c r="J6" s="17">
        <f t="shared" ref="J6:J19" si="3">ROUND(I6/K6*100,2)</f>
        <v>100.52</v>
      </c>
      <c r="K6" s="4">
        <v>81060</v>
      </c>
      <c r="L6" s="12" t="s">
        <v>10</v>
      </c>
    </row>
    <row r="7" spans="1:12" ht="27.9" customHeight="1" x14ac:dyDescent="0.2">
      <c r="A7" s="3">
        <f t="shared" ref="A7:A20" si="4">A6+1</f>
        <v>3</v>
      </c>
      <c r="B7" s="10" t="s">
        <v>11</v>
      </c>
      <c r="C7" s="4">
        <v>75068</v>
      </c>
      <c r="D7" s="17">
        <f t="shared" si="0"/>
        <v>99.54</v>
      </c>
      <c r="E7" s="4">
        <v>75416</v>
      </c>
      <c r="F7" s="17">
        <f t="shared" si="1"/>
        <v>99.73</v>
      </c>
      <c r="G7" s="4">
        <v>75617</v>
      </c>
      <c r="H7" s="17">
        <f t="shared" si="2"/>
        <v>99.74</v>
      </c>
      <c r="I7" s="4">
        <v>75811</v>
      </c>
      <c r="J7" s="17">
        <f t="shared" si="3"/>
        <v>100.62</v>
      </c>
      <c r="K7" s="4">
        <v>75345</v>
      </c>
      <c r="L7" s="12" t="s">
        <v>10</v>
      </c>
    </row>
    <row r="8" spans="1:12" ht="27.9" customHeight="1" x14ac:dyDescent="0.2">
      <c r="A8" s="3">
        <f t="shared" si="4"/>
        <v>4</v>
      </c>
      <c r="B8" s="4" t="s">
        <v>3</v>
      </c>
      <c r="C8" s="5">
        <f>ROUND(C6/C5*100,2)</f>
        <v>70.989999999999995</v>
      </c>
      <c r="D8" s="17">
        <f t="shared" si="0"/>
        <v>100.55</v>
      </c>
      <c r="E8" s="5">
        <f>ROUND(E6/E5*100,2)</f>
        <v>70.599999999999994</v>
      </c>
      <c r="F8" s="17">
        <f t="shared" si="1"/>
        <v>100.57</v>
      </c>
      <c r="G8" s="5">
        <f>ROUND(G6/G5*100,2)</f>
        <v>70.2</v>
      </c>
      <c r="H8" s="17">
        <f t="shared" si="2"/>
        <v>100.79</v>
      </c>
      <c r="I8" s="5">
        <f>ROUND(I6/I5*100,2)</f>
        <v>69.650000000000006</v>
      </c>
      <c r="J8" s="17">
        <f t="shared" si="3"/>
        <v>101.13</v>
      </c>
      <c r="K8" s="5">
        <f>ROUND(K6/K5*100,2)</f>
        <v>68.87</v>
      </c>
      <c r="L8" s="12" t="s">
        <v>10</v>
      </c>
    </row>
    <row r="9" spans="1:12" ht="27.9" customHeight="1" x14ac:dyDescent="0.2">
      <c r="A9" s="3">
        <f t="shared" si="4"/>
        <v>5</v>
      </c>
      <c r="B9" s="10" t="s">
        <v>13</v>
      </c>
      <c r="C9" s="5">
        <f>ROUND(C7/C6*100,2)</f>
        <v>93.17</v>
      </c>
      <c r="D9" s="17">
        <f t="shared" si="0"/>
        <v>100.03</v>
      </c>
      <c r="E9" s="5">
        <f>ROUND(E7/E6*100,2)</f>
        <v>93.14</v>
      </c>
      <c r="F9" s="17">
        <f t="shared" si="1"/>
        <v>100.04</v>
      </c>
      <c r="G9" s="5">
        <f>ROUND(G7/G6*100,2)</f>
        <v>93.1</v>
      </c>
      <c r="H9" s="17">
        <f t="shared" si="2"/>
        <v>100.06</v>
      </c>
      <c r="I9" s="5">
        <f>ROUND(I7/I6*100,2)</f>
        <v>93.04</v>
      </c>
      <c r="J9" s="17">
        <f t="shared" si="3"/>
        <v>100.1</v>
      </c>
      <c r="K9" s="5">
        <f>ROUND(K7/K6*100,2)</f>
        <v>92.95</v>
      </c>
      <c r="L9" s="12" t="s">
        <v>10</v>
      </c>
    </row>
    <row r="10" spans="1:12" ht="27.9" customHeight="1" x14ac:dyDescent="0.2">
      <c r="A10" s="3">
        <f t="shared" si="4"/>
        <v>6</v>
      </c>
      <c r="B10" s="10" t="s">
        <v>14</v>
      </c>
      <c r="C10" s="4">
        <v>16659942</v>
      </c>
      <c r="D10" s="17">
        <f t="shared" si="0"/>
        <v>99.63</v>
      </c>
      <c r="E10" s="4">
        <v>16721946</v>
      </c>
      <c r="F10" s="17">
        <f t="shared" si="1"/>
        <v>100.19</v>
      </c>
      <c r="G10" s="4">
        <v>16689438</v>
      </c>
      <c r="H10" s="17">
        <f t="shared" si="2"/>
        <v>97.26</v>
      </c>
      <c r="I10" s="4">
        <v>17159402</v>
      </c>
      <c r="J10" s="17">
        <f t="shared" si="3"/>
        <v>91.61</v>
      </c>
      <c r="K10" s="4">
        <v>18731752</v>
      </c>
      <c r="L10" s="12" t="s">
        <v>10</v>
      </c>
    </row>
    <row r="11" spans="1:12" ht="27.9" customHeight="1" x14ac:dyDescent="0.2">
      <c r="A11" s="3">
        <f t="shared" si="4"/>
        <v>7</v>
      </c>
      <c r="B11" s="10" t="s">
        <v>15</v>
      </c>
      <c r="C11" s="11">
        <f>ROUND(C10/366,0)</f>
        <v>45519</v>
      </c>
      <c r="D11" s="17">
        <f t="shared" si="0"/>
        <v>99.36</v>
      </c>
      <c r="E11" s="11">
        <f>ROUND(E10/365,0)</f>
        <v>45814</v>
      </c>
      <c r="F11" s="17">
        <f t="shared" si="1"/>
        <v>100.2</v>
      </c>
      <c r="G11" s="11">
        <f>ROUND(G10/365,0)</f>
        <v>45724</v>
      </c>
      <c r="H11" s="17">
        <f t="shared" si="2"/>
        <v>97.26</v>
      </c>
      <c r="I11" s="11">
        <f>ROUND(I10/365,0)</f>
        <v>47012</v>
      </c>
      <c r="J11" s="17">
        <f t="shared" si="3"/>
        <v>91.86</v>
      </c>
      <c r="K11" s="11">
        <f>ROUND(K10/366,0)</f>
        <v>51180</v>
      </c>
      <c r="L11" s="12" t="s">
        <v>10</v>
      </c>
    </row>
    <row r="12" spans="1:12" ht="27.75" customHeight="1" x14ac:dyDescent="0.2">
      <c r="A12" s="3">
        <f t="shared" si="4"/>
        <v>8</v>
      </c>
      <c r="B12" s="10" t="s">
        <v>19</v>
      </c>
      <c r="C12" s="4">
        <f>ROUND(C11/C7*1000,0)</f>
        <v>606</v>
      </c>
      <c r="D12" s="17">
        <f t="shared" si="0"/>
        <v>99.84</v>
      </c>
      <c r="E12" s="4">
        <f>ROUND(E11/E7*1000,0)</f>
        <v>607</v>
      </c>
      <c r="F12" s="17">
        <f t="shared" si="1"/>
        <v>100.33</v>
      </c>
      <c r="G12" s="4">
        <f>ROUND(G11/G7*1000,0)</f>
        <v>605</v>
      </c>
      <c r="H12" s="17">
        <f t="shared" si="2"/>
        <v>97.58</v>
      </c>
      <c r="I12" s="4">
        <f>ROUND(I11/I7*1000,0)</f>
        <v>620</v>
      </c>
      <c r="J12" s="17">
        <f t="shared" si="3"/>
        <v>91.31</v>
      </c>
      <c r="K12" s="4">
        <f>ROUND(K11/K7*1000,0)</f>
        <v>679</v>
      </c>
      <c r="L12" s="12" t="s">
        <v>10</v>
      </c>
    </row>
    <row r="13" spans="1:12" ht="27.9" customHeight="1" x14ac:dyDescent="0.2">
      <c r="A13" s="3">
        <f t="shared" si="4"/>
        <v>9</v>
      </c>
      <c r="B13" s="10" t="s">
        <v>20</v>
      </c>
      <c r="C13" s="4">
        <v>15691022</v>
      </c>
      <c r="D13" s="17">
        <f t="shared" si="0"/>
        <v>100.39</v>
      </c>
      <c r="E13" s="4">
        <v>15629755</v>
      </c>
      <c r="F13" s="17">
        <f t="shared" si="1"/>
        <v>103.92</v>
      </c>
      <c r="G13" s="4">
        <v>15039839</v>
      </c>
      <c r="H13" s="17">
        <f t="shared" si="2"/>
        <v>96.96</v>
      </c>
      <c r="I13" s="4">
        <v>15511505</v>
      </c>
      <c r="J13" s="17">
        <f t="shared" si="3"/>
        <v>97.13</v>
      </c>
      <c r="K13" s="4">
        <v>15969352</v>
      </c>
      <c r="L13" s="12" t="s">
        <v>10</v>
      </c>
    </row>
    <row r="14" spans="1:12" ht="27.9" customHeight="1" x14ac:dyDescent="0.2">
      <c r="A14" s="3">
        <f t="shared" si="4"/>
        <v>10</v>
      </c>
      <c r="B14" s="10" t="s">
        <v>21</v>
      </c>
      <c r="C14" s="11">
        <f>ROUND(C13/366,0)</f>
        <v>42872</v>
      </c>
      <c r="D14" s="17">
        <f t="shared" si="0"/>
        <v>100.12</v>
      </c>
      <c r="E14" s="11">
        <f>ROUND(E13/365,0)</f>
        <v>42821</v>
      </c>
      <c r="F14" s="17">
        <f t="shared" si="1"/>
        <v>103.92</v>
      </c>
      <c r="G14" s="11">
        <f>ROUND(G13/365,0)</f>
        <v>41205</v>
      </c>
      <c r="H14" s="17">
        <f t="shared" si="2"/>
        <v>96.96</v>
      </c>
      <c r="I14" s="11">
        <f>ROUND(I13/365,0)</f>
        <v>42497</v>
      </c>
      <c r="J14" s="17">
        <f t="shared" si="3"/>
        <v>97.4</v>
      </c>
      <c r="K14" s="11">
        <f>ROUND(K13/366,0)</f>
        <v>43632</v>
      </c>
      <c r="L14" s="12" t="s">
        <v>10</v>
      </c>
    </row>
    <row r="15" spans="1:12" ht="27.75" customHeight="1" x14ac:dyDescent="0.2">
      <c r="A15" s="3">
        <f t="shared" si="4"/>
        <v>11</v>
      </c>
      <c r="B15" s="10" t="s">
        <v>22</v>
      </c>
      <c r="C15" s="4">
        <f>ROUND(C14/C7*1000,0)</f>
        <v>571</v>
      </c>
      <c r="D15" s="17">
        <f t="shared" si="0"/>
        <v>100.53</v>
      </c>
      <c r="E15" s="4">
        <f>ROUND(E14/E7*1000,0)</f>
        <v>568</v>
      </c>
      <c r="F15" s="17">
        <f t="shared" si="1"/>
        <v>104.22</v>
      </c>
      <c r="G15" s="4">
        <f>ROUND(G14/G7*1000,0)</f>
        <v>545</v>
      </c>
      <c r="H15" s="17">
        <f t="shared" si="2"/>
        <v>97.15</v>
      </c>
      <c r="I15" s="4">
        <f>ROUND(I14/I7*1000,0)</f>
        <v>561</v>
      </c>
      <c r="J15" s="17">
        <f t="shared" si="3"/>
        <v>96.89</v>
      </c>
      <c r="K15" s="4">
        <f>ROUND(K14/K7*1000,0)</f>
        <v>579</v>
      </c>
      <c r="L15" s="12" t="s">
        <v>10</v>
      </c>
    </row>
    <row r="16" spans="1:12" ht="27.9" customHeight="1" x14ac:dyDescent="0.2">
      <c r="A16" s="3">
        <f t="shared" si="4"/>
        <v>12</v>
      </c>
      <c r="B16" s="4" t="s">
        <v>4</v>
      </c>
      <c r="C16" s="4">
        <v>9732105</v>
      </c>
      <c r="D16" s="17">
        <f t="shared" si="0"/>
        <v>101.52</v>
      </c>
      <c r="E16" s="4">
        <v>9586127</v>
      </c>
      <c r="F16" s="17">
        <f t="shared" si="1"/>
        <v>101.31</v>
      </c>
      <c r="G16" s="4">
        <v>9462568</v>
      </c>
      <c r="H16" s="17">
        <f t="shared" si="2"/>
        <v>101.74</v>
      </c>
      <c r="I16" s="4">
        <v>9300564</v>
      </c>
      <c r="J16" s="17">
        <f t="shared" si="3"/>
        <v>100.56</v>
      </c>
      <c r="K16" s="4">
        <v>9248468</v>
      </c>
      <c r="L16" s="12" t="s">
        <v>10</v>
      </c>
    </row>
    <row r="17" spans="1:12" ht="27.9" customHeight="1" x14ac:dyDescent="0.2">
      <c r="A17" s="3">
        <f t="shared" si="4"/>
        <v>13</v>
      </c>
      <c r="B17" s="4" t="s">
        <v>5</v>
      </c>
      <c r="C17" s="4">
        <f>ROUND(C16/366,0)</f>
        <v>26590</v>
      </c>
      <c r="D17" s="17">
        <f t="shared" si="0"/>
        <v>101.25</v>
      </c>
      <c r="E17" s="4">
        <f>ROUND(E16/365,0)</f>
        <v>26263</v>
      </c>
      <c r="F17" s="17">
        <f t="shared" si="1"/>
        <v>101.3</v>
      </c>
      <c r="G17" s="4">
        <f>ROUND(G16/365,0)</f>
        <v>25925</v>
      </c>
      <c r="H17" s="17">
        <f t="shared" si="2"/>
        <v>101.74</v>
      </c>
      <c r="I17" s="4">
        <f>ROUND(I16/365,0)</f>
        <v>25481</v>
      </c>
      <c r="J17" s="17">
        <f t="shared" si="3"/>
        <v>100.84</v>
      </c>
      <c r="K17" s="4">
        <f>ROUND(K16/366,0)</f>
        <v>25269</v>
      </c>
      <c r="L17" s="12" t="s">
        <v>10</v>
      </c>
    </row>
    <row r="18" spans="1:12" ht="27.9" customHeight="1" x14ac:dyDescent="0.2">
      <c r="A18" s="3">
        <f t="shared" si="4"/>
        <v>14</v>
      </c>
      <c r="B18" s="10" t="s">
        <v>8</v>
      </c>
      <c r="C18" s="4">
        <f>ROUND(C17/C7*1000,0)</f>
        <v>354</v>
      </c>
      <c r="D18" s="17">
        <f t="shared" si="0"/>
        <v>101.72</v>
      </c>
      <c r="E18" s="4">
        <f>ROUND(E17/E7*1000,0)</f>
        <v>348</v>
      </c>
      <c r="F18" s="17">
        <f t="shared" si="1"/>
        <v>101.46</v>
      </c>
      <c r="G18" s="4">
        <f>ROUND(G17/G7*1000,0)</f>
        <v>343</v>
      </c>
      <c r="H18" s="17">
        <f t="shared" si="2"/>
        <v>102.08</v>
      </c>
      <c r="I18" s="4">
        <f>ROUND(I17/I7*1000,0)</f>
        <v>336</v>
      </c>
      <c r="J18" s="17">
        <f t="shared" si="3"/>
        <v>100.3</v>
      </c>
      <c r="K18" s="4">
        <f>ROUND(K17/K7*1000,0)</f>
        <v>335</v>
      </c>
      <c r="L18" s="12" t="s">
        <v>10</v>
      </c>
    </row>
    <row r="19" spans="1:12" ht="27.9" customHeight="1" x14ac:dyDescent="0.2">
      <c r="A19" s="3">
        <f t="shared" si="4"/>
        <v>15</v>
      </c>
      <c r="B19" s="4" t="s">
        <v>6</v>
      </c>
      <c r="C19" s="5">
        <f>ROUND(C16/C13*100,2)</f>
        <v>62.02</v>
      </c>
      <c r="D19" s="17">
        <f t="shared" si="0"/>
        <v>101.13</v>
      </c>
      <c r="E19" s="5">
        <f>ROUND(E16/E13*100,2)</f>
        <v>61.33</v>
      </c>
      <c r="F19" s="17">
        <f t="shared" si="1"/>
        <v>97.47</v>
      </c>
      <c r="G19" s="5">
        <f>ROUND(G16/G13*100,2)</f>
        <v>62.92</v>
      </c>
      <c r="H19" s="17">
        <f>ROUND(G19/I19*100,2)</f>
        <v>104.94</v>
      </c>
      <c r="I19" s="5">
        <f>ROUND(I16/I13*100,2)</f>
        <v>59.96</v>
      </c>
      <c r="J19" s="17">
        <f t="shared" si="3"/>
        <v>103.54</v>
      </c>
      <c r="K19" s="5">
        <f>ROUND(K16/K13*100,2)</f>
        <v>57.91</v>
      </c>
      <c r="L19" s="12" t="s">
        <v>10</v>
      </c>
    </row>
    <row r="20" spans="1:12" ht="27.9" customHeight="1" x14ac:dyDescent="0.2">
      <c r="A20" s="3">
        <f t="shared" si="4"/>
        <v>16</v>
      </c>
      <c r="B20" s="10" t="s">
        <v>16</v>
      </c>
      <c r="C20" s="8" t="str">
        <f>INT(C21)&amp;"円"&amp;ROUND(((C21-INT(C21))*100),0)&amp;"銭"</f>
        <v>151円73銭</v>
      </c>
      <c r="D20" s="17">
        <f>D21</f>
        <v>99.46</v>
      </c>
      <c r="E20" s="8" t="str">
        <f>INT(E21)&amp;"円"&amp;ROUND(((E21-INT(E21))*100),0)&amp;"銭"</f>
        <v>152円55銭</v>
      </c>
      <c r="F20" s="17">
        <f>F21</f>
        <v>100.5</v>
      </c>
      <c r="G20" s="8" t="str">
        <f>INT(G21)&amp;"円"&amp;ROUND(((G21-INT(G21))*100),0)&amp;"銭"</f>
        <v>151円79銭</v>
      </c>
      <c r="H20" s="17">
        <f>H21</f>
        <v>98.27</v>
      </c>
      <c r="I20" s="8" t="str">
        <f>INT(I21)&amp;"円"&amp;ROUND(((I21-INT(I21))*100),0)&amp;"銭"</f>
        <v>154円47銭</v>
      </c>
      <c r="J20" s="18" t="s">
        <v>10</v>
      </c>
      <c r="K20" s="14"/>
      <c r="L20" s="15"/>
    </row>
    <row r="21" spans="1:12" ht="27.9" hidden="1" customHeight="1" x14ac:dyDescent="0.2">
      <c r="A21" s="3"/>
      <c r="B21" s="10"/>
      <c r="C21" s="8">
        <v>151.72999999999999</v>
      </c>
      <c r="D21" s="17">
        <f>ROUND(C21/E21*100,2)</f>
        <v>99.46</v>
      </c>
      <c r="E21" s="8">
        <v>152.55000000000001</v>
      </c>
      <c r="F21" s="17">
        <f>ROUND(E21/G21*100,2)</f>
        <v>100.5</v>
      </c>
      <c r="G21" s="8">
        <v>151.79</v>
      </c>
      <c r="H21" s="17">
        <f>ROUND(G21/I21*100,2)</f>
        <v>98.27</v>
      </c>
      <c r="I21" s="17">
        <v>154.47</v>
      </c>
      <c r="J21" s="18" t="s">
        <v>10</v>
      </c>
      <c r="K21" s="14"/>
      <c r="L21" s="15"/>
    </row>
    <row r="22" spans="1:12" ht="27.9" customHeight="1" x14ac:dyDescent="0.2">
      <c r="A22" s="3">
        <f>A20+1</f>
        <v>17</v>
      </c>
      <c r="B22" s="10" t="s">
        <v>17</v>
      </c>
      <c r="C22" s="8" t="str">
        <f>INT(C23)&amp;"円"&amp;ROUND(((C23-INT(C23))*100),0)&amp;"銭"</f>
        <v>123円43銭</v>
      </c>
      <c r="D22" s="17">
        <f>D23</f>
        <v>100.72</v>
      </c>
      <c r="E22" s="8" t="str">
        <f>INT(E23)&amp;"円"&amp;ROUND(((E23-INT(E23))*100),0)&amp;"銭"</f>
        <v>122円55銭</v>
      </c>
      <c r="F22" s="17">
        <f>F23</f>
        <v>100.98</v>
      </c>
      <c r="G22" s="8" t="str">
        <f>INT(G23)&amp;"円"&amp;ROUND(((G23-INT(G23))*100),0)&amp;"銭"</f>
        <v>121円36銭</v>
      </c>
      <c r="H22" s="17">
        <f>H23</f>
        <v>100.64</v>
      </c>
      <c r="I22" s="8" t="str">
        <f>INT(I23)&amp;"円"&amp;ROUND(((I23-INT(I23))*100),0)&amp;"銭"</f>
        <v>120円59銭</v>
      </c>
      <c r="J22" s="18" t="s">
        <v>10</v>
      </c>
      <c r="K22" s="16"/>
      <c r="L22" s="15"/>
    </row>
    <row r="23" spans="1:12" ht="27.9" hidden="1" customHeight="1" x14ac:dyDescent="0.2">
      <c r="A23" s="3"/>
      <c r="B23" s="10"/>
      <c r="C23" s="17">
        <v>123.43</v>
      </c>
      <c r="D23" s="17">
        <f>ROUND(C23/E23*100,2)</f>
        <v>100.72</v>
      </c>
      <c r="E23" s="17">
        <v>122.55</v>
      </c>
      <c r="F23" s="17">
        <f>ROUND(E23/G23*100,2)</f>
        <v>100.98</v>
      </c>
      <c r="G23" s="17">
        <v>121.36</v>
      </c>
      <c r="H23" s="17">
        <f>ROUND(G23/I23*100,2)</f>
        <v>100.64</v>
      </c>
      <c r="I23" s="17">
        <v>120.59</v>
      </c>
      <c r="J23" s="18" t="s">
        <v>10</v>
      </c>
      <c r="K23" s="16"/>
      <c r="L23" s="15"/>
    </row>
    <row r="24" spans="1:12" ht="27.9" customHeight="1" x14ac:dyDescent="0.2">
      <c r="A24" s="3">
        <f>A22+1</f>
        <v>18</v>
      </c>
      <c r="B24" s="13" t="s">
        <v>18</v>
      </c>
      <c r="C24" s="9" t="s">
        <v>31</v>
      </c>
      <c r="D24" s="17">
        <f>ROUND((C23-C21)/(E23-E21)*100,2)</f>
        <v>94.33</v>
      </c>
      <c r="E24" s="9" t="s">
        <v>28</v>
      </c>
      <c r="F24" s="17">
        <f>ROUND((E23-E21)/(G23-G21)*100,2)</f>
        <v>98.59</v>
      </c>
      <c r="G24" s="9" t="s">
        <v>26</v>
      </c>
      <c r="H24" s="20">
        <v>89.82</v>
      </c>
      <c r="I24" s="19" t="s">
        <v>24</v>
      </c>
      <c r="J24" s="18" t="s">
        <v>10</v>
      </c>
      <c r="K24" s="16"/>
      <c r="L24" s="15"/>
    </row>
    <row r="25" spans="1:12" ht="15" customHeight="1" x14ac:dyDescent="0.2">
      <c r="B25" s="2" t="s">
        <v>32</v>
      </c>
    </row>
  </sheetData>
  <mergeCells count="6">
    <mergeCell ref="A3:B4"/>
    <mergeCell ref="I3:J3"/>
    <mergeCell ref="K3:L3"/>
    <mergeCell ref="G3:H3"/>
    <mergeCell ref="E3:F3"/>
    <mergeCell ref="C3:D3"/>
  </mergeCells>
  <phoneticPr fontId="2"/>
  <pageMargins left="0.78740157480314965" right="0.39370078740157483" top="0.98425196850393704" bottom="0.59055118110236227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業務統計資料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2025-03-21T07:37:02Z</dcterms:created>
  <dcterms:modified xsi:type="dcterms:W3CDTF">2025-03-21T07:37:34Z</dcterms:modified>
</cp:coreProperties>
</file>