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sano.local\Public_new\佐野市共有1\1560水道局総務課\1000財政計画・経営戦略・経営比較分析\（３）経営比較分析\(Ａ)水道事業分\R5.1経営比較分析(Ｒ3決算ベース）\"/>
    </mc:Choice>
  </mc:AlternateContent>
  <workbookProtection workbookAlgorithmName="SHA-512" workbookHashValue="T1nARu2MATWYLVV+UfNb1saLwBMbYG0L2FS3HfuZgE8h+g3dhO/KSwBiFGxwvZfLas5h0SK222d5OLcKp6wm2Q==" workbookSaltValue="Bjes4GX0mRbgKEnZGpseIg=="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<sst xmlns="http://schemas.openxmlformats.org/spreadsheetml/2006/main" count="228" uniqueCount="113">
  <si>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</si>
  <si>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</si>
  <si>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</si>
  <si>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</si>
  <si>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</si>
  <si>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</si>
  <si>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</si>
  <si>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</si>
  <si>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</si>
  <si>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</si>
  <si>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</si>
  <si>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</si>
  <si>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</si>
  <si>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</si>
  <si>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</si>
  <si>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</si>
  <si>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</si>
  <si>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</si>
  <si>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</si>
  <si>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</si>
  <si>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</si>
  <si>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</si>
  <si>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</si>
  <si>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</si>
  <si>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</si>
  <si>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</si>
  <si>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</si>
  <si>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</si>
  <si>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</si>
  <si>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</si>
  <si>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</si>
  <si>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</si>
  <si>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</si>
  <si>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</si>
  <si>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</si>
  <si>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</si>
  <si>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</si>
  <si>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</si>
  <si>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</si>
  <si>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</si>
  <si>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</si>
  <si>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</si>
  <si>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</si>
  <si>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</si>
  <si>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</si>
  <si>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</si>
  <si>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</si>
  <si>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</si>
  <si>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</si>
  <si>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</si>
  <si>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</si>
  <si>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</si>
  <si>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</si>
  <si>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</si>
  <si>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</si>
  <si>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</si>
  <si>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</si>
  <si>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</si>
  <si>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</si>
  <si>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</si>
  <si>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</si>
  <si>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</si>
  <si>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</si>
  <si>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</si>
  <si>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</si>
  <si>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</si>
  <si>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</si>
  <si>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</si>
  <si>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</si>
  <si>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</si>
  <si>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</si>
  <si>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</si>
  <si>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</si>
  <si>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</si>
  <si>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</si>
  <si>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</si>
  <si>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</si>
  <si>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</si>
  <si>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</si>
  <si>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</si>
  <si>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</si>
  <si>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</si>
  <si>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</si>
  <si>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</si>
  <si>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</si>
  <si>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</si>
  <si>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</si>
  <si>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</si>
  <si>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</si>
  <si>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</si>
  <si>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</si>
  <si>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</si>
  <si>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</si>
  <si>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</si>
  <si>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</si>
  <si>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</si>
  <si>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</si>
  <si>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</si>
  <si>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</si>
  <si>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</si>
  <si>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</si>
  <si>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</si>
  <si>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</si>
  <si>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</si>
  <si>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</si>
  <si>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</si>
  <si>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</si>
  <si>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</si>
  <si>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</si>
  <si>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</si>
  <si>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減価償却率は、令和３年度は全国平均や類似団体を上回る約54％であり、水道施設全体の平均が耐用年数の半分以上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しかし、主に塩ビ管の耐用年数超過が増加し始めたことから、経年比較は類似団体と同様に上昇傾向である。
　③管路更新率は、令和３年度は前年度より低下し、国平均や類似団体に比べても低い。これは施設更新や紫外線照射装置の整備を優先させたためであり、更新計画に基づいて実施しているものである。
</t>
    <rPh sb="59" eb="61">
      <t>イジョウ</t>
    </rPh>
    <rPh sb="171" eb="172">
      <t>オモ</t>
    </rPh>
    <rPh sb="173" eb="174">
      <t>エン</t>
    </rPh>
    <rPh sb="175" eb="176">
      <t>カン</t>
    </rPh>
    <rPh sb="177" eb="183">
      <t>タイヨウネンスウチョウカ</t>
    </rPh>
    <rPh sb="184" eb="186">
      <t>ゾウカ</t>
    </rPh>
    <rPh sb="187" eb="188">
      <t>ハジ</t>
    </rPh>
    <rPh sb="229" eb="231">
      <t>ネンド</t>
    </rPh>
    <rPh sb="232" eb="235">
      <t>ゼンネンド</t>
    </rPh>
    <rPh sb="237" eb="239">
      <t>テイカ</t>
    </rPh>
    <rPh sb="265" eb="272">
      <t>シガイセンショウシャソウチ</t>
    </rPh>
    <rPh sb="273" eb="275">
      <t>セイビ</t>
    </rPh>
    <rPh sb="276" eb="278">
      <t>ユウセン</t>
    </rPh>
    <phoneticPr fontId="4"/>
  </si>
  <si>
    <t>　①経常収支比率は、令和２年度に比べて減少している。これは主に給水収益の減少によるものである。
　②累積欠損金比率は、存在していない。
　③流動比率は、前年度比で減少している。これ、年度末に支払予定であった工事費用が未払金に計上されたことによる。
　④企業債残高対給水収益比率は、給水収益の約５倍の企業債残高があることを示し、類似団体や全国平均より高くなっている。
　⑤料金回収率は前年度と同程度である。
　⑥給水原価は、１㎥当たり１２０円台で推移しており、全国平均や類似団体と比べて低い。
　⑦施設利用率は、令和３年度は前年度より微増となり、全国平均や類似団体平均より高い。
　⑧有収率は、年度ごとに増減があるが全般的には低下傾向にある。令和３年度は前年度比で減少となっている。
　経営の健全性・効率性は、①～⑦の指標からは比較的良い状態を保てているが、⑧の指標ではやや低い状況にあると分析される。</t>
    <rPh sb="10" eb="12">
      <t>レイワ</t>
    </rPh>
    <rPh sb="13" eb="15">
      <t>ネンド</t>
    </rPh>
    <rPh sb="16" eb="17">
      <t>クラ</t>
    </rPh>
    <rPh sb="19" eb="21">
      <t>ゲンショウ</t>
    </rPh>
    <rPh sb="29" eb="30">
      <t>オモ</t>
    </rPh>
    <rPh sb="31" eb="33">
      <t>キュウスイ</t>
    </rPh>
    <rPh sb="33" eb="35">
      <t>シュウエキ</t>
    </rPh>
    <rPh sb="36" eb="38">
      <t>ゲンショウ</t>
    </rPh>
    <rPh sb="81" eb="83">
      <t>ゲンショウ</t>
    </rPh>
    <rPh sb="91" eb="94">
      <t>ネンドマツ</t>
    </rPh>
    <rPh sb="95" eb="97">
      <t>シハライ</t>
    </rPh>
    <rPh sb="97" eb="99">
      <t>ヨテイ</t>
    </rPh>
    <rPh sb="103" eb="105">
      <t>コウジ</t>
    </rPh>
    <rPh sb="105" eb="107">
      <t>ヒヨウ</t>
    </rPh>
    <rPh sb="108" eb="110">
      <t>ミバラ</t>
    </rPh>
    <rPh sb="110" eb="111">
      <t>キン</t>
    </rPh>
    <rPh sb="112" eb="114">
      <t>ケイジョウ</t>
    </rPh>
    <rPh sb="145" eb="146">
      <t>ヤク</t>
    </rPh>
    <rPh sb="191" eb="194">
      <t>ゼンネンド</t>
    </rPh>
    <rPh sb="195" eb="198">
      <t>ドウテイド</t>
    </rPh>
    <rPh sb="222" eb="224">
      <t>スイイ</t>
    </rPh>
    <rPh sb="255" eb="257">
      <t>レイワ</t>
    </rPh>
    <rPh sb="258" eb="260">
      <t>ネンド</t>
    </rPh>
    <rPh sb="320" eb="322">
      <t>レイワ</t>
    </rPh>
    <rPh sb="323" eb="325">
      <t>ネンド</t>
    </rPh>
    <rPh sb="326" eb="329">
      <t>ゼンネンド</t>
    </rPh>
    <rPh sb="331" eb="333">
      <t>ゲンショウ</t>
    </rPh>
    <phoneticPr fontId="4"/>
  </si>
  <si>
    <t>　比較的安定した経営を継続できていると捉えているが、令和３年度については、主に給水収益の減少により経常利益が減少している。
　また、有収率の低下と管路経年化比率の上昇については、抑制することが課題である。今後も引き続き、有収率向上のための効果的な漏水調査や、老朽管更新工事等の計画的な実施が重要である。</t>
    <rPh sb="11" eb="13">
      <t>ケイゾク</t>
    </rPh>
    <rPh sb="19" eb="20">
      <t>トラ</t>
    </rPh>
    <rPh sb="37" eb="38">
      <t>オモ</t>
    </rPh>
    <rPh sb="39" eb="41">
      <t>キュウスイ</t>
    </rPh>
    <rPh sb="41" eb="43">
      <t>シュウエキ</t>
    </rPh>
    <rPh sb="44" eb="46">
      <t>ゲンショウ</t>
    </rPh>
    <rPh sb="49" eb="51">
      <t>ケイジョウ</t>
    </rPh>
    <rPh sb="51" eb="53">
      <t>リエキ</t>
    </rPh>
    <rPh sb="54" eb="56">
      <t>ゲンショウ</t>
    </rPh>
    <rPh sb="89" eb="91">
      <t>ヨクセイ</t>
    </rPh>
    <rPh sb="96" eb="98">
      <t>カダイ</t>
    </rPh>
    <rPh sb="105" eb="106">
      <t>ヒ</t>
    </rPh>
    <rPh sb="107" eb="108">
      <t>ツヅ</t>
    </rPh>
    <rPh sb="142" eb="14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</si>
</sst>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0.22</c:v>
                </c:pt>
                <c:pt idx="1">
                  <c:v>0.48</c:v>
                </c:pt>
                <c:pt idx="2">
                  <c:v>0.35</c:v>
                </c:pt>
                <c:pt idx="3">
                  <c:v>0.42</c:v>
                </c:pt>
                <c:pt idx="4">
                  <c:v>0.32</c:v>
                </c:pt>
              </c:numCache>
            </c:numRef>
          </c:val>
          <c:extLst>
            <c:ext xmlns:c16="http://schemas.microsoft.com/office/drawing/2014/chart" uri="{C3380CC4-5D6E-409C-BE32-E72D297353CC}">
              <c16:uniqueId val="{00000000-6ABE-4364-B8E6-E6DD6AA19D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6ABE-4364-B8E6-E6DD6AA19D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77.08</c:v>
                </c:pt>
                <c:pt idx="1">
                  <c:v>76.66</c:v>
                </c:pt>
                <c:pt idx="2">
                  <c:v>76.7</c:v>
                </c:pt>
                <c:pt idx="3">
                  <c:v>77.040000000000006</c:v>
                </c:pt>
                <c:pt idx="4">
                  <c:v>77.39</c:v>
                </c:pt>
              </c:numCache>
            </c:numRef>
          </c:val>
          <c:extLst>
            <c:ext xmlns:c16="http://schemas.microsoft.com/office/drawing/2014/chart" uri="{C3380CC4-5D6E-409C-BE32-E72D297353CC}">
              <c16:uniqueId val="{00000000-DC7D-47CE-B3D2-26CF4D9DFD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DC7D-47CE-B3D2-26CF4D9DFD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82.34</c:v>
                </c:pt>
                <c:pt idx="1">
                  <c:v>82.91</c:v>
                </c:pt>
                <c:pt idx="2">
                  <c:v>81.28</c:v>
                </c:pt>
                <c:pt idx="3">
                  <c:v>81.849999999999994</c:v>
                </c:pt>
                <c:pt idx="4">
                  <c:v>80.67</c:v>
                </c:pt>
              </c:numCache>
            </c:numRef>
          </c:val>
          <c:extLst>
            <c:ext xmlns:c16="http://schemas.microsoft.com/office/drawing/2014/chart" uri="{C3380CC4-5D6E-409C-BE32-E72D297353CC}">
              <c16:uniqueId val="{00000000-2718-4732-B3BD-2F066ACBCB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2718-4732-B3BD-2F066ACBCB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112.19</c:v>
                </c:pt>
                <c:pt idx="1">
                  <c:v>112.85</c:v>
                </c:pt>
                <c:pt idx="2">
                  <c:v>109.75</c:v>
                </c:pt>
                <c:pt idx="3">
                  <c:v>112.1</c:v>
                </c:pt>
                <c:pt idx="4">
                  <c:v>111.3</c:v>
                </c:pt>
              </c:numCache>
            </c:numRef>
          </c:val>
          <c:extLst>
            <c:ext xmlns:c16="http://schemas.microsoft.com/office/drawing/2014/chart" uri="{C3380CC4-5D6E-409C-BE32-E72D297353CC}">
              <c16:uniqueId val="{00000000-A330-4852-95B2-C9273368A8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A330-4852-95B2-C9273368A8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49.62</c:v>
                </c:pt>
                <c:pt idx="1">
                  <c:v>50.75</c:v>
                </c:pt>
                <c:pt idx="2">
                  <c:v>51.97</c:v>
                </c:pt>
                <c:pt idx="3">
                  <c:v>53.13</c:v>
                </c:pt>
                <c:pt idx="4">
                  <c:v>54.21</c:v>
                </c:pt>
              </c:numCache>
            </c:numRef>
          </c:val>
          <c:extLst>
            <c:ext xmlns:c16="http://schemas.microsoft.com/office/drawing/2014/chart" uri="{C3380CC4-5D6E-409C-BE32-E72D297353CC}">
              <c16:uniqueId val="{00000000-0D46-44E6-B291-C99DD35602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0D46-44E6-B291-C99DD35602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8.99</c:v>
                </c:pt>
                <c:pt idx="1">
                  <c:v>10.49</c:v>
                </c:pt>
                <c:pt idx="2">
                  <c:v>11.73</c:v>
                </c:pt>
                <c:pt idx="3">
                  <c:v>16.440000000000001</c:v>
                </c:pt>
                <c:pt idx="4">
                  <c:v>19.47</c:v>
                </c:pt>
              </c:numCache>
            </c:numRef>
          </c:val>
          <c:extLst>
            <c:ext xmlns:c16="http://schemas.microsoft.com/office/drawing/2014/chart" uri="{C3380CC4-5D6E-409C-BE32-E72D297353CC}">
              <c16:uniqueId val="{00000000-BC75-4AE2-9C15-7883FF65EE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BC75-4AE2-9C15-7883FF65EE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8B-49EB-9A9C-68E27E45C3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BD8B-49EB-9A9C-68E27E45C3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235.88</c:v>
                </c:pt>
                <c:pt idx="1">
                  <c:v>334</c:v>
                </c:pt>
                <c:pt idx="2">
                  <c:v>349.03</c:v>
                </c:pt>
                <c:pt idx="3">
                  <c:v>412.19</c:v>
                </c:pt>
                <c:pt idx="4">
                  <c:v>321.19</c:v>
                </c:pt>
              </c:numCache>
            </c:numRef>
          </c:val>
          <c:extLst>
            <c:ext xmlns:c16="http://schemas.microsoft.com/office/drawing/2014/chart" uri="{C3380CC4-5D6E-409C-BE32-E72D297353CC}">
              <c16:uniqueId val="{00000000-4539-40A7-A136-1A3D1815AD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4539-40A7-A136-1A3D1815AD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500.47</c:v>
                </c:pt>
                <c:pt idx="1">
                  <c:v>492.1</c:v>
                </c:pt>
                <c:pt idx="2">
                  <c:v>487.6</c:v>
                </c:pt>
                <c:pt idx="3">
                  <c:v>483.62</c:v>
                </c:pt>
                <c:pt idx="4">
                  <c:v>479.48</c:v>
                </c:pt>
              </c:numCache>
            </c:numRef>
          </c:val>
          <c:extLst>
            <c:ext xmlns:c16="http://schemas.microsoft.com/office/drawing/2014/chart" uri="{C3380CC4-5D6E-409C-BE32-E72D297353CC}">
              <c16:uniqueId val="{00000000-7258-4EB2-897F-F53249205A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7258-4EB2-897F-F53249205A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106.48</c:v>
                </c:pt>
                <c:pt idx="1">
                  <c:v>108.07</c:v>
                </c:pt>
                <c:pt idx="2">
                  <c:v>104.33</c:v>
                </c:pt>
                <c:pt idx="3">
                  <c:v>106.5</c:v>
                </c:pt>
                <c:pt idx="4">
                  <c:v>106.49</c:v>
                </c:pt>
              </c:numCache>
            </c:numRef>
          </c:val>
          <c:extLst>
            <c:ext xmlns:c16="http://schemas.microsoft.com/office/drawing/2014/chart" uri="{C3380CC4-5D6E-409C-BE32-E72D297353CC}">
              <c16:uniqueId val="{00000000-D6D9-40A4-AB85-096ADF46FF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D6D9-40A4-AB85-096ADF46FF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125.19</c:v>
                </c:pt>
                <c:pt idx="1">
                  <c:v>123.8</c:v>
                </c:pt>
                <c:pt idx="2">
                  <c:v>128.19</c:v>
                </c:pt>
                <c:pt idx="3">
                  <c:v>124.11</c:v>
                </c:pt>
                <c:pt idx="4">
                  <c:v>124.23</c:v>
                </c:pt>
              </c:numCache>
            </c:numRef>
          </c:val>
          <c:extLst>
            <c:ext xmlns:c16="http://schemas.microsoft.com/office/drawing/2014/chart" uri="{C3380CC4-5D6E-409C-BE32-E72D297353CC}">
              <c16:uniqueId val="{00000000-9DC6-4133-A9EB-5032690423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9DC6-4133-A9EB-5032690423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栃木県　佐野市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A3</v>
      </c>
      <c r="X8" s="78"/>
      <c r="Y8" s="78"/>
      <c r="Z8" s="78"/>
      <c r="AA8" s="78"/>
      <c r="AB8" s="78"/>
      <c r="AC8" s="78"/>
      <c r="AD8" s="78" t="str">
        <f>データ!$M$6</f>
        <v>非設置</v>
      </c>
      <c r="AE8" s="78"/>
      <c r="AF8" s="78"/>
      <c r="AG8" s="78"/>
      <c r="AH8" s="78"/>
      <c r="AI8" s="78"/>
      <c r="AJ8" s="78"/>
      <c r="AK8" s="2"/>
      <c r="AL8" s="69">
        <f>データ!$R$6</f>
        <v>116239</v>
      </c>
      <c r="AM8" s="69"/>
      <c r="AN8" s="69"/>
      <c r="AO8" s="69"/>
      <c r="AP8" s="69"/>
      <c r="AQ8" s="69"/>
      <c r="AR8" s="69"/>
      <c r="AS8" s="69"/>
      <c r="AT8" s="37">
        <f>データ!$S$6</f>
        <v>356.04</v>
      </c>
      <c r="AU8" s="38"/>
      <c r="AV8" s="38"/>
      <c r="AW8" s="38"/>
      <c r="AX8" s="38"/>
      <c r="AY8" s="38"/>
      <c r="AZ8" s="38"/>
      <c r="BA8" s="38"/>
      <c r="BB8" s="58">
        <f>データ!$T$6</f>
        <v>326.48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63.47</v>
      </c>
      <c r="J10" s="38"/>
      <c r="K10" s="38"/>
      <c r="L10" s="38"/>
      <c r="M10" s="38"/>
      <c r="N10" s="38"/>
      <c r="O10" s="68"/>
      <c r="P10" s="58">
        <f>データ!$P$6</f>
        <v>98.59</v>
      </c>
      <c r="Q10" s="58"/>
      <c r="R10" s="58"/>
      <c r="S10" s="58"/>
      <c r="T10" s="58"/>
      <c r="U10" s="58"/>
      <c r="V10" s="58"/>
      <c r="W10" s="69">
        <f>データ!$Q$6</f>
        <v>2312</v>
      </c>
      <c r="X10" s="69"/>
      <c r="Y10" s="69"/>
      <c r="Z10" s="69"/>
      <c r="AA10" s="69"/>
      <c r="AB10" s="69"/>
      <c r="AC10" s="69"/>
      <c r="AD10" s="2"/>
      <c r="AE10" s="2"/>
      <c r="AF10" s="2"/>
      <c r="AG10" s="2"/>
      <c r="AH10" s="2"/>
      <c r="AI10" s="2"/>
      <c r="AJ10" s="2"/>
      <c r="AK10" s="2"/>
      <c r="AL10" s="69">
        <f>データ!$U$6</f>
        <v>114074</v>
      </c>
      <c r="AM10" s="69"/>
      <c r="AN10" s="69"/>
      <c r="AO10" s="69"/>
      <c r="AP10" s="69"/>
      <c r="AQ10" s="69"/>
      <c r="AR10" s="69"/>
      <c r="AS10" s="69"/>
      <c r="AT10" s="37">
        <f>データ!$V$6</f>
        <v>184.34</v>
      </c>
      <c r="AU10" s="38"/>
      <c r="AV10" s="38"/>
      <c r="AW10" s="38"/>
      <c r="AX10" s="38"/>
      <c r="AY10" s="38"/>
      <c r="AZ10" s="38"/>
      <c r="BA10" s="38"/>
      <c r="BB10" s="58">
        <f>データ!$W$6</f>
        <v>618.82000000000005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TIpRx7tejLtJF6FUbb3J6XD5MwO3+fHEYyzwYOvvNdAKAv/WpchXbuZU63hgNwDLsSsRLdPIdJdEdDRdqUiOQ==" saltValue="qayg7opGP6+kD1N/tyV8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92045</v>
      </c>
      <c r="D6" s="20">
        <f t="shared" si="3"/>
        <v>46</v>
      </c>
      <c r="E6" s="20">
        <f t="shared" si="3"/>
        <v>1</v>
      </c>
      <c r="F6" s="20">
        <f t="shared" si="3"/>
        <v>0</v>
      </c>
      <c r="G6" s="20">
        <f t="shared" si="3"/>
        <v>1</v>
      </c>
      <c r="H6" s="20" t="str">
        <f t="shared" si="3"/>
        <v>栃木県　佐野市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63.47</v>
      </c>
      <c r="P6" s="21">
        <f t="shared" si="3"/>
        <v>98.59</v>
      </c>
      <c r="Q6" s="21">
        <f t="shared" si="3"/>
        <v>2312</v>
      </c>
      <c r="R6" s="21">
        <f t="shared" si="3"/>
        <v>116239</v>
      </c>
      <c r="S6" s="21">
        <f t="shared" si="3"/>
        <v>356.04</v>
      </c>
      <c r="T6" s="21">
        <f t="shared" si="3"/>
        <v>326.48</v>
      </c>
      <c r="U6" s="21">
        <f t="shared" si="3"/>
        <v>114074</v>
      </c>
      <c r="V6" s="21">
        <f t="shared" si="3"/>
        <v>184.34</v>
      </c>
      <c r="W6" s="21">
        <f t="shared" si="3"/>
        <v>618.82000000000005</v>
      </c>
      <c r="X6" s="22">
        <f>IF(X7="",NA(),X7)</f>
        <v>112.19</v>
      </c>
      <c r="Y6" s="22">
        <f t="shared" ref="Y6:AG6" si="4">IF(Y7="",NA(),Y7)</f>
        <v>112.85</v>
      </c>
      <c r="Z6" s="22">
        <f t="shared" si="4"/>
        <v>109.75</v>
      </c>
      <c r="AA6" s="22">
        <f t="shared" si="4"/>
        <v>112.1</v>
      </c>
      <c r="AB6" s="22">
        <f t="shared" si="4"/>
        <v>111.3</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235.88</v>
      </c>
      <c r="AU6" s="22">
        <f t="shared" ref="AU6:BC6" si="6">IF(AU7="",NA(),AU7)</f>
        <v>334</v>
      </c>
      <c r="AV6" s="22">
        <f t="shared" si="6"/>
        <v>349.03</v>
      </c>
      <c r="AW6" s="22">
        <f t="shared" si="6"/>
        <v>412.19</v>
      </c>
      <c r="AX6" s="22">
        <f t="shared" si="6"/>
        <v>321.19</v>
      </c>
      <c r="AY6" s="22">
        <f t="shared" si="6"/>
        <v>337.49</v>
      </c>
      <c r="AZ6" s="22">
        <f t="shared" si="6"/>
        <v>335.6</v>
      </c>
      <c r="BA6" s="22">
        <f t="shared" si="6"/>
        <v>358.91</v>
      </c>
      <c r="BB6" s="22">
        <f t="shared" si="6"/>
        <v>360.96</v>
      </c>
      <c r="BC6" s="22">
        <f t="shared" si="6"/>
        <v>351.29</v>
      </c>
      <c r="BD6" s="21" t="str">
        <f>IF(BD7="","",IF(BD7="-","【-】","【"&amp;SUBSTITUTE(TEXT(BD7,"#,##0.00"),"-","△")&amp;"】"))</f>
        <v>【261.51】</v>
      </c>
      <c r="BE6" s="22">
        <f>IF(BE7="",NA(),BE7)</f>
        <v>500.47</v>
      </c>
      <c r="BF6" s="22">
        <f t="shared" ref="BF6:BN6" si="7">IF(BF7="",NA(),BF7)</f>
        <v>492.1</v>
      </c>
      <c r="BG6" s="22">
        <f t="shared" si="7"/>
        <v>487.6</v>
      </c>
      <c r="BH6" s="22">
        <f t="shared" si="7"/>
        <v>483.62</v>
      </c>
      <c r="BI6" s="22">
        <f t="shared" si="7"/>
        <v>479.48</v>
      </c>
      <c r="BJ6" s="22">
        <f t="shared" si="7"/>
        <v>265.92</v>
      </c>
      <c r="BK6" s="22">
        <f t="shared" si="7"/>
        <v>258.26</v>
      </c>
      <c r="BL6" s="22">
        <f t="shared" si="7"/>
        <v>247.27</v>
      </c>
      <c r="BM6" s="22">
        <f t="shared" si="7"/>
        <v>239.18</v>
      </c>
      <c r="BN6" s="22">
        <f t="shared" si="7"/>
        <v>236.29</v>
      </c>
      <c r="BO6" s="21" t="str">
        <f>IF(BO7="","",IF(BO7="-","【-】","【"&amp;SUBSTITUTE(TEXT(BO7,"#,##0.00"),"-","△")&amp;"】"))</f>
        <v>【265.16】</v>
      </c>
      <c r="BP6" s="22">
        <f>IF(BP7="",NA(),BP7)</f>
        <v>106.48</v>
      </c>
      <c r="BQ6" s="22">
        <f t="shared" ref="BQ6:BY6" si="8">IF(BQ7="",NA(),BQ7)</f>
        <v>108.07</v>
      </c>
      <c r="BR6" s="22">
        <f t="shared" si="8"/>
        <v>104.33</v>
      </c>
      <c r="BS6" s="22">
        <f t="shared" si="8"/>
        <v>106.5</v>
      </c>
      <c r="BT6" s="22">
        <f t="shared" si="8"/>
        <v>106.49</v>
      </c>
      <c r="BU6" s="22">
        <f t="shared" si="8"/>
        <v>105.86</v>
      </c>
      <c r="BV6" s="22">
        <f t="shared" si="8"/>
        <v>106.07</v>
      </c>
      <c r="BW6" s="22">
        <f t="shared" si="8"/>
        <v>105.34</v>
      </c>
      <c r="BX6" s="22">
        <f t="shared" si="8"/>
        <v>101.89</v>
      </c>
      <c r="BY6" s="22">
        <f t="shared" si="8"/>
        <v>104.33</v>
      </c>
      <c r="BZ6" s="21" t="str">
        <f>IF(BZ7="","",IF(BZ7="-","【-】","【"&amp;SUBSTITUTE(TEXT(BZ7,"#,##0.00"),"-","△")&amp;"】"))</f>
        <v>【102.35】</v>
      </c>
      <c r="CA6" s="22">
        <f>IF(CA7="",NA(),CA7)</f>
        <v>125.19</v>
      </c>
      <c r="CB6" s="22">
        <f t="shared" ref="CB6:CJ6" si="9">IF(CB7="",NA(),CB7)</f>
        <v>123.8</v>
      </c>
      <c r="CC6" s="22">
        <f t="shared" si="9"/>
        <v>128.19</v>
      </c>
      <c r="CD6" s="22">
        <f t="shared" si="9"/>
        <v>124.11</v>
      </c>
      <c r="CE6" s="22">
        <f t="shared" si="9"/>
        <v>124.23</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77.08</v>
      </c>
      <c r="CM6" s="22">
        <f t="shared" ref="CM6:CU6" si="10">IF(CM7="",NA(),CM7)</f>
        <v>76.66</v>
      </c>
      <c r="CN6" s="22">
        <f t="shared" si="10"/>
        <v>76.7</v>
      </c>
      <c r="CO6" s="22">
        <f t="shared" si="10"/>
        <v>77.040000000000006</v>
      </c>
      <c r="CP6" s="22">
        <f t="shared" si="10"/>
        <v>77.39</v>
      </c>
      <c r="CQ6" s="22">
        <f t="shared" si="10"/>
        <v>62.38</v>
      </c>
      <c r="CR6" s="22">
        <f t="shared" si="10"/>
        <v>62.83</v>
      </c>
      <c r="CS6" s="22">
        <f t="shared" si="10"/>
        <v>62.05</v>
      </c>
      <c r="CT6" s="22">
        <f t="shared" si="10"/>
        <v>63.23</v>
      </c>
      <c r="CU6" s="22">
        <f t="shared" si="10"/>
        <v>62.59</v>
      </c>
      <c r="CV6" s="21" t="str">
        <f>IF(CV7="","",IF(CV7="-","【-】","【"&amp;SUBSTITUTE(TEXT(CV7,"#,##0.00"),"-","△")&amp;"】"))</f>
        <v>【60.29】</v>
      </c>
      <c r="CW6" s="22">
        <f>IF(CW7="",NA(),CW7)</f>
        <v>82.34</v>
      </c>
      <c r="CX6" s="22">
        <f t="shared" ref="CX6:DF6" si="11">IF(CX7="",NA(),CX7)</f>
        <v>82.91</v>
      </c>
      <c r="CY6" s="22">
        <f t="shared" si="11"/>
        <v>81.28</v>
      </c>
      <c r="CZ6" s="22">
        <f t="shared" si="11"/>
        <v>81.849999999999994</v>
      </c>
      <c r="DA6" s="22">
        <f t="shared" si="11"/>
        <v>80.67</v>
      </c>
      <c r="DB6" s="22">
        <f t="shared" si="11"/>
        <v>89.17</v>
      </c>
      <c r="DC6" s="22">
        <f t="shared" si="11"/>
        <v>88.86</v>
      </c>
      <c r="DD6" s="22">
        <f t="shared" si="11"/>
        <v>89.11</v>
      </c>
      <c r="DE6" s="22">
        <f t="shared" si="11"/>
        <v>89.35</v>
      </c>
      <c r="DF6" s="22">
        <f t="shared" si="11"/>
        <v>89.7</v>
      </c>
      <c r="DG6" s="21" t="str">
        <f>IF(DG7="","",IF(DG7="-","【-】","【"&amp;SUBSTITUTE(TEXT(DG7,"#,##0.00"),"-","△")&amp;"】"))</f>
        <v>【90.12】</v>
      </c>
      <c r="DH6" s="22">
        <f>IF(DH7="",NA(),DH7)</f>
        <v>49.62</v>
      </c>
      <c r="DI6" s="22">
        <f t="shared" ref="DI6:DQ6" si="12">IF(DI7="",NA(),DI7)</f>
        <v>50.75</v>
      </c>
      <c r="DJ6" s="22">
        <f t="shared" si="12"/>
        <v>51.97</v>
      </c>
      <c r="DK6" s="22">
        <f t="shared" si="12"/>
        <v>53.13</v>
      </c>
      <c r="DL6" s="22">
        <f t="shared" si="12"/>
        <v>54.21</v>
      </c>
      <c r="DM6" s="22">
        <f t="shared" si="12"/>
        <v>46.99</v>
      </c>
      <c r="DN6" s="22">
        <f t="shared" si="12"/>
        <v>47.89</v>
      </c>
      <c r="DO6" s="22">
        <f t="shared" si="12"/>
        <v>48.69</v>
      </c>
      <c r="DP6" s="22">
        <f t="shared" si="12"/>
        <v>49.62</v>
      </c>
      <c r="DQ6" s="22">
        <f t="shared" si="12"/>
        <v>50.5</v>
      </c>
      <c r="DR6" s="21" t="str">
        <f>IF(DR7="","",IF(DR7="-","【-】","【"&amp;SUBSTITUTE(TEXT(DR7,"#,##0.00"),"-","△")&amp;"】"))</f>
        <v>【50.88】</v>
      </c>
      <c r="DS6" s="22">
        <f>IF(DS7="",NA(),DS7)</f>
        <v>8.99</v>
      </c>
      <c r="DT6" s="22">
        <f t="shared" ref="DT6:EB6" si="13">IF(DT7="",NA(),DT7)</f>
        <v>10.49</v>
      </c>
      <c r="DU6" s="22">
        <f t="shared" si="13"/>
        <v>11.73</v>
      </c>
      <c r="DV6" s="22">
        <f t="shared" si="13"/>
        <v>16.440000000000001</v>
      </c>
      <c r="DW6" s="22">
        <f t="shared" si="13"/>
        <v>19.47</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0.22</v>
      </c>
      <c r="EE6" s="22">
        <f t="shared" ref="EE6:EM6" si="14">IF(EE7="",NA(),EE7)</f>
        <v>0.48</v>
      </c>
      <c r="EF6" s="22">
        <f t="shared" si="14"/>
        <v>0.35</v>
      </c>
      <c r="EG6" s="22">
        <f t="shared" si="14"/>
        <v>0.42</v>
      </c>
      <c r="EH6" s="22">
        <f t="shared" si="14"/>
        <v>0.32</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92045</v>
      </c>
      <c r="D7" s="24">
        <v>46</v>
      </c>
      <c r="E7" s="24">
        <v>1</v>
      </c>
      <c r="F7" s="24">
        <v>0</v>
      </c>
      <c r="G7" s="24">
        <v>1</v>
      </c>
      <c r="H7" s="24" t="s">
        <v>92</v>
      </c>
      <c r="I7" s="24" t="s">
        <v>93</v>
      </c>
      <c r="J7" s="24" t="s">
        <v>94</v>
      </c>
      <c r="K7" s="24" t="s">
        <v>95</v>
      </c>
      <c r="L7" s="24" t="s">
        <v>96</v>
      </c>
      <c r="M7" s="24" t="s">
        <v>97</v>
      </c>
      <c r="N7" s="25" t="s">
        <v>98</v>
      </c>
      <c r="O7" s="25">
        <v>63.47</v>
      </c>
      <c r="P7" s="25">
        <v>98.59</v>
      </c>
      <c r="Q7" s="25">
        <v>2312</v>
      </c>
      <c r="R7" s="25">
        <v>116239</v>
      </c>
      <c r="S7" s="25">
        <v>356.04</v>
      </c>
      <c r="T7" s="25">
        <v>326.48</v>
      </c>
      <c r="U7" s="25">
        <v>114074</v>
      </c>
      <c r="V7" s="25">
        <v>184.34</v>
      </c>
      <c r="W7" s="25">
        <v>618.82000000000005</v>
      </c>
      <c r="X7" s="25">
        <v>112.19</v>
      </c>
      <c r="Y7" s="25">
        <v>112.85</v>
      </c>
      <c r="Z7" s="25">
        <v>109.75</v>
      </c>
      <c r="AA7" s="25">
        <v>112.1</v>
      </c>
      <c r="AB7" s="25">
        <v>111.3</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235.88</v>
      </c>
      <c r="AU7" s="25">
        <v>334</v>
      </c>
      <c r="AV7" s="25">
        <v>349.03</v>
      </c>
      <c r="AW7" s="25">
        <v>412.19</v>
      </c>
      <c r="AX7" s="25">
        <v>321.19</v>
      </c>
      <c r="AY7" s="25">
        <v>337.49</v>
      </c>
      <c r="AZ7" s="25">
        <v>335.6</v>
      </c>
      <c r="BA7" s="25">
        <v>358.91</v>
      </c>
      <c r="BB7" s="25">
        <v>360.96</v>
      </c>
      <c r="BC7" s="25">
        <v>351.29</v>
      </c>
      <c r="BD7" s="25">
        <v>261.51</v>
      </c>
      <c r="BE7" s="25">
        <v>500.47</v>
      </c>
      <c r="BF7" s="25">
        <v>492.1</v>
      </c>
      <c r="BG7" s="25">
        <v>487.6</v>
      </c>
      <c r="BH7" s="25">
        <v>483.62</v>
      </c>
      <c r="BI7" s="25">
        <v>479.48</v>
      </c>
      <c r="BJ7" s="25">
        <v>265.92</v>
      </c>
      <c r="BK7" s="25">
        <v>258.26</v>
      </c>
      <c r="BL7" s="25">
        <v>247.27</v>
      </c>
      <c r="BM7" s="25">
        <v>239.18</v>
      </c>
      <c r="BN7" s="25">
        <v>236.29</v>
      </c>
      <c r="BO7" s="25">
        <v>265.16000000000003</v>
      </c>
      <c r="BP7" s="25">
        <v>106.48</v>
      </c>
      <c r="BQ7" s="25">
        <v>108.07</v>
      </c>
      <c r="BR7" s="25">
        <v>104.33</v>
      </c>
      <c r="BS7" s="25">
        <v>106.5</v>
      </c>
      <c r="BT7" s="25">
        <v>106.49</v>
      </c>
      <c r="BU7" s="25">
        <v>105.86</v>
      </c>
      <c r="BV7" s="25">
        <v>106.07</v>
      </c>
      <c r="BW7" s="25">
        <v>105.34</v>
      </c>
      <c r="BX7" s="25">
        <v>101.89</v>
      </c>
      <c r="BY7" s="25">
        <v>104.33</v>
      </c>
      <c r="BZ7" s="25">
        <v>102.35</v>
      </c>
      <c r="CA7" s="25">
        <v>125.19</v>
      </c>
      <c r="CB7" s="25">
        <v>123.8</v>
      </c>
      <c r="CC7" s="25">
        <v>128.19</v>
      </c>
      <c r="CD7" s="25">
        <v>124.11</v>
      </c>
      <c r="CE7" s="25">
        <v>124.23</v>
      </c>
      <c r="CF7" s="25">
        <v>158.58000000000001</v>
      </c>
      <c r="CG7" s="25">
        <v>159.22</v>
      </c>
      <c r="CH7" s="25">
        <v>159.6</v>
      </c>
      <c r="CI7" s="25">
        <v>156.32</v>
      </c>
      <c r="CJ7" s="25">
        <v>157.4</v>
      </c>
      <c r="CK7" s="25">
        <v>167.74</v>
      </c>
      <c r="CL7" s="25">
        <v>77.08</v>
      </c>
      <c r="CM7" s="25">
        <v>76.66</v>
      </c>
      <c r="CN7" s="25">
        <v>76.7</v>
      </c>
      <c r="CO7" s="25">
        <v>77.040000000000006</v>
      </c>
      <c r="CP7" s="25">
        <v>77.39</v>
      </c>
      <c r="CQ7" s="25">
        <v>62.38</v>
      </c>
      <c r="CR7" s="25">
        <v>62.83</v>
      </c>
      <c r="CS7" s="25">
        <v>62.05</v>
      </c>
      <c r="CT7" s="25">
        <v>63.23</v>
      </c>
      <c r="CU7" s="25">
        <v>62.59</v>
      </c>
      <c r="CV7" s="25">
        <v>60.29</v>
      </c>
      <c r="CW7" s="25">
        <v>82.34</v>
      </c>
      <c r="CX7" s="25">
        <v>82.91</v>
      </c>
      <c r="CY7" s="25">
        <v>81.28</v>
      </c>
      <c r="CZ7" s="25">
        <v>81.849999999999994</v>
      </c>
      <c r="DA7" s="25">
        <v>80.67</v>
      </c>
      <c r="DB7" s="25">
        <v>89.17</v>
      </c>
      <c r="DC7" s="25">
        <v>88.86</v>
      </c>
      <c r="DD7" s="25">
        <v>89.11</v>
      </c>
      <c r="DE7" s="25">
        <v>89.35</v>
      </c>
      <c r="DF7" s="25">
        <v>89.7</v>
      </c>
      <c r="DG7" s="25">
        <v>90.12</v>
      </c>
      <c r="DH7" s="25">
        <v>49.62</v>
      </c>
      <c r="DI7" s="25">
        <v>50.75</v>
      </c>
      <c r="DJ7" s="25">
        <v>51.97</v>
      </c>
      <c r="DK7" s="25">
        <v>53.13</v>
      </c>
      <c r="DL7" s="25">
        <v>54.21</v>
      </c>
      <c r="DM7" s="25">
        <v>46.99</v>
      </c>
      <c r="DN7" s="25">
        <v>47.89</v>
      </c>
      <c r="DO7" s="25">
        <v>48.69</v>
      </c>
      <c r="DP7" s="25">
        <v>49.62</v>
      </c>
      <c r="DQ7" s="25">
        <v>50.5</v>
      </c>
      <c r="DR7" s="25">
        <v>50.88</v>
      </c>
      <c r="DS7" s="25">
        <v>8.99</v>
      </c>
      <c r="DT7" s="25">
        <v>10.49</v>
      </c>
      <c r="DU7" s="25">
        <v>11.73</v>
      </c>
      <c r="DV7" s="25">
        <v>16.440000000000001</v>
      </c>
      <c r="DW7" s="25">
        <v>19.47</v>
      </c>
      <c r="DX7" s="25">
        <v>15.83</v>
      </c>
      <c r="DY7" s="25">
        <v>16.899999999999999</v>
      </c>
      <c r="DZ7" s="25">
        <v>18.260000000000002</v>
      </c>
      <c r="EA7" s="25">
        <v>19.510000000000002</v>
      </c>
      <c r="EB7" s="25">
        <v>21.19</v>
      </c>
      <c r="EC7" s="25">
        <v>22.3</v>
      </c>
      <c r="ED7" s="25">
        <v>0.22</v>
      </c>
      <c r="EE7" s="25">
        <v>0.48</v>
      </c>
      <c r="EF7" s="25">
        <v>0.35</v>
      </c>
      <c r="EG7" s="25">
        <v>0.42</v>
      </c>
      <c r="EH7" s="25">
        <v>0.32</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落合範男</cp:lastModifiedBy>
  <cp:lastPrinted>2023-01-22T02:32:18Z</cp:lastPrinted>
  <dcterms:created xsi:type="dcterms:W3CDTF">2022-12-01T00:54:58Z</dcterms:created>
  <dcterms:modified xsi:type="dcterms:W3CDTF">2023-01-22T02:32:21Z</dcterms:modified>
  <cp:category/>
</cp:coreProperties>
</file>