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表１" sheetId="4" r:id="rId1"/>
    <sheet name="表２" sheetId="5" r:id="rId2"/>
    <sheet name="表３" sheetId="6" r:id="rId3"/>
    <sheet name="表４" sheetId="7" r:id="rId4"/>
    <sheet name="表５" sheetId="8" r:id="rId5"/>
    <sheet name="表６" sheetId="9" r:id="rId6"/>
    <sheet name="表７" sheetId="11" r:id="rId7"/>
  </sheets>
  <definedNames>
    <definedName name="_xlnm.Print_Area" localSheetId="0">表１!$A$1:$Y$35</definedName>
    <definedName name="_xlnm.Print_Titles" localSheetId="0">表１!$2:$11</definedName>
    <definedName name="_xlnm.Print_Area" localSheetId="1">表２!$A$1:$M$34</definedName>
    <definedName name="_xlnm.Print_Titles" localSheetId="1">表２!$2:$11</definedName>
    <definedName name="_xlnm.Print_Area" localSheetId="2">表３!$A$1:$T$34</definedName>
    <definedName name="_xlnm.Print_Titles" localSheetId="2">表３!$2:$12</definedName>
    <definedName name="栃木県佐野市" localSheetId="2">#REF!</definedName>
    <definedName name="_xlnm.Print_Area" localSheetId="3">表４!$A$1:$Z$190</definedName>
    <definedName name="_xlnm.Print_Area" localSheetId="4">表５!$A$1:$N$189</definedName>
    <definedName name="_xlnm.Print_Area" localSheetId="5">表６!$A$1:$U$194</definedName>
    <definedName name="栃木県佐野市" localSheetId="5">#REF!</definedName>
    <definedName name="_xlnm.Print_Area" localSheetId="6">表７!$A$1:$AJ$128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<sst xmlns="http://schemas.openxmlformats.org/spreadsheetml/2006/main" xmlns:r="http://schemas.openxmlformats.org/officeDocument/2006/relationships" count="290" uniqueCount="290">
  <si>
    <t>表１　地区別統計データ</t>
    <rPh sb="0" eb="1">
      <t>ヒョウ</t>
    </rPh>
    <phoneticPr fontId="4"/>
  </si>
  <si>
    <t>佐野市</t>
    <rPh sb="0" eb="3">
      <t>サノシ</t>
    </rPh>
    <phoneticPr fontId="4"/>
  </si>
  <si>
    <t>嘉多山町</t>
    <rPh sb="0" eb="1">
      <t>カ</t>
    </rPh>
    <rPh sb="1" eb="2">
      <t>タ</t>
    </rPh>
    <rPh sb="2" eb="3">
      <t>ヤマ</t>
    </rPh>
    <rPh sb="3" eb="4">
      <t>チョウ</t>
    </rPh>
    <phoneticPr fontId="4"/>
  </si>
  <si>
    <t>植野地区</t>
    <rPh sb="0" eb="2">
      <t>ウエノ</t>
    </rPh>
    <rPh sb="2" eb="4">
      <t>チク</t>
    </rPh>
    <phoneticPr fontId="4"/>
  </si>
  <si>
    <t>旧田沼町</t>
    <rPh sb="0" eb="1">
      <t>キュウ</t>
    </rPh>
    <rPh sb="1" eb="4">
      <t>タヌママチ</t>
    </rPh>
    <phoneticPr fontId="4"/>
  </si>
  <si>
    <t>　　　旧 田 沼 町</t>
    <rPh sb="3" eb="4">
      <t>キュウ</t>
    </rPh>
    <rPh sb="5" eb="6">
      <t>タ</t>
    </rPh>
    <rPh sb="7" eb="8">
      <t>ヌマ</t>
    </rPh>
    <rPh sb="9" eb="10">
      <t>マチ</t>
    </rPh>
    <phoneticPr fontId="4"/>
  </si>
  <si>
    <t>65歳　　以上</t>
    <rPh sb="2" eb="3">
      <t>サイ</t>
    </rPh>
    <rPh sb="5" eb="7">
      <t>イジョウ</t>
    </rPh>
    <phoneticPr fontId="4"/>
  </si>
  <si>
    <t>15歳　　未満</t>
    <rPh sb="2" eb="3">
      <t>サイ</t>
    </rPh>
    <rPh sb="5" eb="7">
      <t>ミマン</t>
    </rPh>
    <phoneticPr fontId="4"/>
  </si>
  <si>
    <t>出流原町</t>
  </si>
  <si>
    <t>田沼南部地区</t>
    <rPh sb="0" eb="2">
      <t>タヌマ</t>
    </rPh>
    <rPh sb="2" eb="4">
      <t>ナンブ</t>
    </rPh>
    <rPh sb="4" eb="6">
      <t>チク</t>
    </rPh>
    <phoneticPr fontId="4"/>
  </si>
  <si>
    <t>区　　　分</t>
    <rPh sb="0" eb="1">
      <t>ク</t>
    </rPh>
    <rPh sb="4" eb="5">
      <t>ブン</t>
    </rPh>
    <phoneticPr fontId="4"/>
  </si>
  <si>
    <t>　　　旧 佐 野 市</t>
    <rPh sb="3" eb="4">
      <t>キュウ</t>
    </rPh>
    <rPh sb="5" eb="6">
      <t>タスク</t>
    </rPh>
    <rPh sb="7" eb="8">
      <t>ノ</t>
    </rPh>
    <rPh sb="9" eb="10">
      <t>シ</t>
    </rPh>
    <phoneticPr fontId="4"/>
  </si>
  <si>
    <t>注）　栃本町の一部（下田沼・原町・瓦町の3町会及び、下町町会の一部）は田沼地区に属するが、人口（外国人）については、田沼地区として集計することができないため、栃本地区として</t>
    <rPh sb="0" eb="1">
      <t>チュウ</t>
    </rPh>
    <rPh sb="3" eb="5">
      <t>トチモト</t>
    </rPh>
    <rPh sb="5" eb="6">
      <t>マチ</t>
    </rPh>
    <rPh sb="48" eb="51">
      <t>ガイコクジン</t>
    </rPh>
    <rPh sb="58" eb="60">
      <t>タヌマ</t>
    </rPh>
    <rPh sb="60" eb="62">
      <t>チク</t>
    </rPh>
    <rPh sb="65" eb="67">
      <t>シュウケイ</t>
    </rPh>
    <rPh sb="79" eb="81">
      <t>トチモト</t>
    </rPh>
    <rPh sb="81" eb="83">
      <t>チク</t>
    </rPh>
    <phoneticPr fontId="4"/>
  </si>
  <si>
    <t>佐野地区</t>
    <rPh sb="0" eb="2">
      <t>サノ</t>
    </rPh>
    <rPh sb="2" eb="4">
      <t>チク</t>
    </rPh>
    <phoneticPr fontId="4"/>
  </si>
  <si>
    <t>　　　旧  生 町</t>
    <rPh sb="3" eb="4">
      <t>キュウ</t>
    </rPh>
    <rPh sb="9" eb="10">
      <t>マチ</t>
    </rPh>
    <phoneticPr fontId="4"/>
  </si>
  <si>
    <t>若宮下町</t>
  </si>
  <si>
    <t>人　 口</t>
  </si>
  <si>
    <t>新合地区</t>
    <rPh sb="0" eb="2">
      <t>シンゴウ</t>
    </rPh>
    <rPh sb="2" eb="4">
      <t>チク</t>
    </rPh>
    <phoneticPr fontId="4"/>
  </si>
  <si>
    <t>平成27年</t>
    <rPh sb="0" eb="2">
      <t>ヘイセイ</t>
    </rPh>
    <rPh sb="4" eb="5">
      <t>ネン</t>
    </rPh>
    <phoneticPr fontId="4"/>
  </si>
  <si>
    <t>吾妻地区</t>
    <rPh sb="0" eb="2">
      <t>アヅマ</t>
    </rPh>
    <rPh sb="2" eb="4">
      <t>チク</t>
    </rPh>
    <phoneticPr fontId="4"/>
  </si>
  <si>
    <t>界地区</t>
    <rPh sb="0" eb="1">
      <t>サカイ</t>
    </rPh>
    <rPh sb="1" eb="3">
      <t>チク</t>
    </rPh>
    <phoneticPr fontId="4"/>
  </si>
  <si>
    <t>年度</t>
    <rPh sb="0" eb="2">
      <t>ネンド</t>
    </rPh>
    <phoneticPr fontId="4"/>
  </si>
  <si>
    <t>表４　町内別統計データ（佐野地区～植野地区）</t>
    <rPh sb="0" eb="1">
      <t>ヒョウ</t>
    </rPh>
    <rPh sb="12" eb="14">
      <t>サノ</t>
    </rPh>
    <rPh sb="14" eb="16">
      <t>チク</t>
    </rPh>
    <rPh sb="17" eb="19">
      <t>ウエノ</t>
    </rPh>
    <rPh sb="19" eb="21">
      <t>チク</t>
    </rPh>
    <phoneticPr fontId="4"/>
  </si>
  <si>
    <t>増減数</t>
    <rPh sb="0" eb="2">
      <t>ゾウゲン</t>
    </rPh>
    <rPh sb="2" eb="3">
      <t>スウ</t>
    </rPh>
    <phoneticPr fontId="4"/>
  </si>
  <si>
    <t>犬伏地区</t>
    <rPh sb="0" eb="2">
      <t>イヌブシ</t>
    </rPh>
    <rPh sb="2" eb="4">
      <t>チク</t>
    </rPh>
    <phoneticPr fontId="4"/>
  </si>
  <si>
    <t>堀米地区</t>
    <rPh sb="0" eb="2">
      <t>ホリゴメ</t>
    </rPh>
    <rPh sb="2" eb="4">
      <t>チク</t>
    </rPh>
    <phoneticPr fontId="4"/>
  </si>
  <si>
    <t>注）　年齢別（３区分）人口については、年齢不詳者を除く。そのため、各年齢区分の合計値と総数は異なる。</t>
    <rPh sb="0" eb="1">
      <t>チュウ</t>
    </rPh>
    <rPh sb="3" eb="5">
      <t>ネンレイ</t>
    </rPh>
    <rPh sb="5" eb="6">
      <t>ベツ</t>
    </rPh>
    <rPh sb="8" eb="10">
      <t>クブン</t>
    </rPh>
    <rPh sb="11" eb="13">
      <t>ジンコウ</t>
    </rPh>
    <rPh sb="19" eb="21">
      <t>ネンレイ</t>
    </rPh>
    <rPh sb="21" eb="23">
      <t>フショウ</t>
    </rPh>
    <rPh sb="23" eb="24">
      <t>シャ</t>
    </rPh>
    <rPh sb="25" eb="26">
      <t>ノゾ</t>
    </rPh>
    <phoneticPr fontId="4"/>
  </si>
  <si>
    <t>（再掲）15～64歳</t>
  </si>
  <si>
    <t>旗川地区</t>
    <rPh sb="0" eb="2">
      <t>ハタガワ</t>
    </rPh>
    <rPh sb="2" eb="4">
      <t>チク</t>
    </rPh>
    <phoneticPr fontId="4"/>
  </si>
  <si>
    <t>天神町</t>
  </si>
  <si>
    <t>田沼北部地区</t>
    <rPh sb="0" eb="2">
      <t>タヌマ</t>
    </rPh>
    <rPh sb="2" eb="4">
      <t>ホクブ</t>
    </rPh>
    <rPh sb="4" eb="6">
      <t>チク</t>
    </rPh>
    <phoneticPr fontId="4"/>
  </si>
  <si>
    <t>赤見地区</t>
    <rPh sb="0" eb="2">
      <t>アカミ</t>
    </rPh>
    <rPh sb="2" eb="4">
      <t>チク</t>
    </rPh>
    <phoneticPr fontId="4"/>
  </si>
  <si>
    <t>１丁目</t>
  </si>
  <si>
    <t>人   口</t>
    <rPh sb="0" eb="1">
      <t>ヒト</t>
    </rPh>
    <rPh sb="4" eb="5">
      <t>クチ</t>
    </rPh>
    <phoneticPr fontId="4"/>
  </si>
  <si>
    <t>田沼地区</t>
    <rPh sb="0" eb="2">
      <t>タヌマ</t>
    </rPh>
    <rPh sb="2" eb="4">
      <t>チク</t>
    </rPh>
    <phoneticPr fontId="4"/>
  </si>
  <si>
    <t>栃本地区</t>
    <rPh sb="0" eb="2">
      <t>トチモト</t>
    </rPh>
    <rPh sb="2" eb="4">
      <t>チク</t>
    </rPh>
    <phoneticPr fontId="4"/>
  </si>
  <si>
    <t>平 成27年</t>
    <rPh sb="0" eb="1">
      <t>ヘイ</t>
    </rPh>
    <rPh sb="2" eb="3">
      <t>シゲル</t>
    </rPh>
    <rPh sb="5" eb="6">
      <t>トシ</t>
    </rPh>
    <phoneticPr fontId="4"/>
  </si>
  <si>
    <t>戸奈良地区</t>
    <rPh sb="0" eb="1">
      <t>ト</t>
    </rPh>
    <rPh sb="1" eb="3">
      <t>ナラ</t>
    </rPh>
    <rPh sb="3" eb="5">
      <t>チク</t>
    </rPh>
    <phoneticPr fontId="4"/>
  </si>
  <si>
    <t>平均年齢</t>
  </si>
  <si>
    <t>船越町</t>
  </si>
  <si>
    <t>山菅町</t>
    <rPh sb="0" eb="1">
      <t>ヤマ</t>
    </rPh>
    <rPh sb="1" eb="2">
      <t>スゲ</t>
    </rPh>
    <rPh sb="2" eb="3">
      <t>チョウ</t>
    </rPh>
    <phoneticPr fontId="4"/>
  </si>
  <si>
    <t>表３　地区別統計データ（一般世帯）</t>
    <rPh sb="0" eb="1">
      <t>ヒョウ</t>
    </rPh>
    <rPh sb="12" eb="14">
      <t>イッパン</t>
    </rPh>
    <rPh sb="14" eb="16">
      <t>セタイ</t>
    </rPh>
    <phoneticPr fontId="4"/>
  </si>
  <si>
    <t>三好地区</t>
    <rPh sb="0" eb="2">
      <t>ミヨシ</t>
    </rPh>
    <rPh sb="2" eb="4">
      <t>チク</t>
    </rPh>
    <phoneticPr fontId="4"/>
  </si>
  <si>
    <t>常盤地区</t>
    <rPh sb="0" eb="2">
      <t>トキワ</t>
    </rPh>
    <rPh sb="2" eb="4">
      <t>チク</t>
    </rPh>
    <phoneticPr fontId="4"/>
  </si>
  <si>
    <t>　　　栃本町の一部（下田沼・原町・瓦町の3町会及び、下町町会の一部）は田沼地区に属するが、年齢（３区分）人口については、田沼地区として集計することができないため、栃本地区として集計している。</t>
    <rPh sb="3" eb="5">
      <t>トチモト</t>
    </rPh>
    <rPh sb="5" eb="6">
      <t>マチ</t>
    </rPh>
    <rPh sb="60" eb="62">
      <t>タヌマ</t>
    </rPh>
    <rPh sb="62" eb="64">
      <t>チク</t>
    </rPh>
    <rPh sb="67" eb="69">
      <t>シュウケイ</t>
    </rPh>
    <phoneticPr fontId="4"/>
  </si>
  <si>
    <t>野上地区</t>
    <rPh sb="0" eb="2">
      <t>ノガミ</t>
    </rPh>
    <rPh sb="2" eb="4">
      <t>チク</t>
    </rPh>
    <phoneticPr fontId="4"/>
  </si>
  <si>
    <t>生地区</t>
    <rPh sb="2" eb="4">
      <t>チク</t>
    </rPh>
    <phoneticPr fontId="4"/>
  </si>
  <si>
    <t>表６　町内別統計データ（一般世帯）（田沼地区～飛駒地区）</t>
    <rPh sb="0" eb="1">
      <t>ヒョウ</t>
    </rPh>
    <rPh sb="12" eb="14">
      <t>イッパン</t>
    </rPh>
    <rPh sb="14" eb="16">
      <t>セタイ</t>
    </rPh>
    <rPh sb="18" eb="20">
      <t>タヌマ</t>
    </rPh>
    <rPh sb="20" eb="22">
      <t>チク</t>
    </rPh>
    <rPh sb="23" eb="25">
      <t>ヒコマ</t>
    </rPh>
    <rPh sb="25" eb="27">
      <t>チク</t>
    </rPh>
    <phoneticPr fontId="4"/>
  </si>
  <si>
    <t>飛駒地区</t>
    <rPh sb="0" eb="1">
      <t>ト</t>
    </rPh>
    <rPh sb="1" eb="2">
      <t>コマ</t>
    </rPh>
    <rPh sb="2" eb="4">
      <t>チク</t>
    </rPh>
    <phoneticPr fontId="4"/>
  </si>
  <si>
    <t>総数</t>
    <rPh sb="0" eb="2">
      <t>ソウスウ</t>
    </rPh>
    <phoneticPr fontId="4"/>
  </si>
  <si>
    <t>金吹町</t>
  </si>
  <si>
    <t>氷室地区</t>
    <rPh sb="0" eb="2">
      <t>ヒムロ</t>
    </rPh>
    <rPh sb="2" eb="4">
      <t>チク</t>
    </rPh>
    <phoneticPr fontId="4"/>
  </si>
  <si>
    <t>表４　町内別統計データ（界地区～赤見地区）</t>
    <rPh sb="0" eb="1">
      <t>ヒョウ</t>
    </rPh>
    <rPh sb="12" eb="13">
      <t>サカイ</t>
    </rPh>
    <rPh sb="13" eb="15">
      <t>チク</t>
    </rPh>
    <rPh sb="16" eb="18">
      <t>アカミ</t>
    </rPh>
    <rPh sb="18" eb="20">
      <t>チク</t>
    </rPh>
    <phoneticPr fontId="4"/>
  </si>
  <si>
    <t>95～99歳</t>
  </si>
  <si>
    <t>地区平均</t>
    <rPh sb="0" eb="2">
      <t>チク</t>
    </rPh>
    <rPh sb="2" eb="4">
      <t>ヘイキン</t>
    </rPh>
    <phoneticPr fontId="4"/>
  </si>
  <si>
    <t>　　　集計している。</t>
    <rPh sb="3" eb="5">
      <t>シュウケイ</t>
    </rPh>
    <phoneticPr fontId="4"/>
  </si>
  <si>
    <t>令和2年</t>
    <rPh sb="0" eb="2">
      <t>レイワ</t>
    </rPh>
    <rPh sb="3" eb="4">
      <t>ネン</t>
    </rPh>
    <phoneticPr fontId="4"/>
  </si>
  <si>
    <t>多田町</t>
  </si>
  <si>
    <t>男</t>
  </si>
  <si>
    <t>１世帯当たり人員</t>
    <rPh sb="1" eb="3">
      <t>セタイ</t>
    </rPh>
    <rPh sb="3" eb="4">
      <t>ア</t>
    </rPh>
    <rPh sb="6" eb="8">
      <t>ジンイン</t>
    </rPh>
    <phoneticPr fontId="4"/>
  </si>
  <si>
    <t>女</t>
  </si>
  <si>
    <t>世帯数</t>
  </si>
  <si>
    <t>人口
密度</t>
    <rPh sb="0" eb="2">
      <t>ジンコウ</t>
    </rPh>
    <rPh sb="3" eb="5">
      <t>ミツド</t>
    </rPh>
    <phoneticPr fontId="4"/>
  </si>
  <si>
    <t>鉢木町</t>
    <rPh sb="0" eb="1">
      <t>ハチ</t>
    </rPh>
    <rPh sb="1" eb="2">
      <t>キ</t>
    </rPh>
    <rPh sb="2" eb="3">
      <t>チョウ</t>
    </rPh>
    <phoneticPr fontId="4"/>
  </si>
  <si>
    <t>人口</t>
    <rPh sb="0" eb="2">
      <t>ジンコウ</t>
    </rPh>
    <phoneticPr fontId="4"/>
  </si>
  <si>
    <t>長谷場町</t>
  </si>
  <si>
    <t>人口
（日本人）</t>
    <rPh sb="0" eb="2">
      <t>ジンコウ</t>
    </rPh>
    <rPh sb="4" eb="7">
      <t>ニホンジン</t>
    </rPh>
    <phoneticPr fontId="4"/>
  </si>
  <si>
    <t>割合</t>
    <rPh sb="0" eb="2">
      <t>ワリアイ</t>
    </rPh>
    <phoneticPr fontId="4"/>
  </si>
  <si>
    <t>人口
（外国人）</t>
    <rPh sb="0" eb="2">
      <t>ジンコウ</t>
    </rPh>
    <rPh sb="4" eb="7">
      <t>ガイコクジン</t>
    </rPh>
    <phoneticPr fontId="4"/>
  </si>
  <si>
    <t>戸奈良町</t>
  </si>
  <si>
    <t>世帯</t>
    <rPh sb="0" eb="2">
      <t>セタイ</t>
    </rPh>
    <phoneticPr fontId="4"/>
  </si>
  <si>
    <t>増　減　数</t>
    <rPh sb="0" eb="1">
      <t>ゾウ</t>
    </rPh>
    <rPh sb="2" eb="3">
      <t>ゲン</t>
    </rPh>
    <rPh sb="4" eb="5">
      <t>スウ</t>
    </rPh>
    <phoneticPr fontId="4"/>
  </si>
  <si>
    <t>増減率</t>
    <rPh sb="0" eb="2">
      <t>ゾウゲン</t>
    </rPh>
    <rPh sb="2" eb="3">
      <t>リツ</t>
    </rPh>
    <phoneticPr fontId="4"/>
  </si>
  <si>
    <t>人口
（総数）</t>
    <rPh sb="0" eb="2">
      <t>ジンコウ</t>
    </rPh>
    <rPh sb="4" eb="6">
      <t>ソウスウ</t>
    </rPh>
    <phoneticPr fontId="4"/>
  </si>
  <si>
    <t>R2</t>
  </si>
  <si>
    <t>注）　栃本町の一部（下田沼・原町・瓦町の3町会及び、下町町会の一部）は田沼地区に属するが、一般世帯以外の世帯（施設等）については、田沼地区として集計することができないため、栃本地区として集計している</t>
    <rPh sb="0" eb="1">
      <t>チュウ</t>
    </rPh>
    <rPh sb="45" eb="47">
      <t>イッパン</t>
    </rPh>
    <rPh sb="47" eb="49">
      <t>セタイ</t>
    </rPh>
    <rPh sb="49" eb="51">
      <t>イガイ</t>
    </rPh>
    <rPh sb="52" eb="54">
      <t>セタイ</t>
    </rPh>
    <rPh sb="55" eb="57">
      <t>シセツ</t>
    </rPh>
    <rPh sb="57" eb="58">
      <t>トウ</t>
    </rPh>
    <phoneticPr fontId="4"/>
  </si>
  <si>
    <t>H27</t>
  </si>
  <si>
    <t>年齢別（３区分）人口および割合</t>
    <rPh sb="0" eb="2">
      <t>ネンレイ</t>
    </rPh>
    <rPh sb="2" eb="3">
      <t>ベツ</t>
    </rPh>
    <rPh sb="5" eb="7">
      <t>クブン</t>
    </rPh>
    <rPh sb="8" eb="10">
      <t>ジンコウ</t>
    </rPh>
    <rPh sb="13" eb="15">
      <t>ワリアイ</t>
    </rPh>
    <phoneticPr fontId="4"/>
  </si>
  <si>
    <t>15～　　64歳</t>
    <rPh sb="7" eb="8">
      <t>サイ</t>
    </rPh>
    <phoneticPr fontId="4"/>
  </si>
  <si>
    <t>割合（各区分別）</t>
    <rPh sb="0" eb="2">
      <t>ワリアイ</t>
    </rPh>
    <rPh sb="3" eb="4">
      <t>カク</t>
    </rPh>
    <rPh sb="4" eb="6">
      <t>クブン</t>
    </rPh>
    <rPh sb="6" eb="7">
      <t>ベツ</t>
    </rPh>
    <phoneticPr fontId="4"/>
  </si>
  <si>
    <t>寺中町</t>
  </si>
  <si>
    <t>表２　地区別統計データ（外国人）</t>
    <rPh sb="0" eb="1">
      <t>ヒョウ</t>
    </rPh>
    <rPh sb="12" eb="15">
      <t>ガイコクジン</t>
    </rPh>
    <phoneticPr fontId="4"/>
  </si>
  <si>
    <t>外国人
割合</t>
    <rPh sb="0" eb="3">
      <t>ガイコクジン</t>
    </rPh>
    <rPh sb="4" eb="6">
      <t>ワリアイ</t>
    </rPh>
    <phoneticPr fontId="4"/>
  </si>
  <si>
    <t>伊賀町</t>
  </si>
  <si>
    <t>大和町</t>
  </si>
  <si>
    <t>一般世帯</t>
    <rPh sb="0" eb="2">
      <t>イッパン</t>
    </rPh>
    <rPh sb="2" eb="4">
      <t>セタイ</t>
    </rPh>
    <phoneticPr fontId="4"/>
  </si>
  <si>
    <t>世帯数</t>
    <rPh sb="0" eb="2">
      <t>セタイ</t>
    </rPh>
    <rPh sb="2" eb="3">
      <t>スウ</t>
    </rPh>
    <phoneticPr fontId="4"/>
  </si>
  <si>
    <t>一般世帯以外の世帯
（施設等）</t>
    <rPh sb="0" eb="2">
      <t>イッパン</t>
    </rPh>
    <rPh sb="2" eb="4">
      <t>セタイ</t>
    </rPh>
    <rPh sb="4" eb="6">
      <t>イガイ</t>
    </rPh>
    <rPh sb="7" eb="9">
      <t>セタイ</t>
    </rPh>
    <rPh sb="11" eb="13">
      <t>シセツ</t>
    </rPh>
    <rPh sb="13" eb="14">
      <t>トウ</t>
    </rPh>
    <phoneticPr fontId="4"/>
  </si>
  <si>
    <t>御神楽町</t>
    <rPh sb="0" eb="1">
      <t>オン</t>
    </rPh>
    <rPh sb="1" eb="2">
      <t>カミ</t>
    </rPh>
    <rPh sb="2" eb="3">
      <t>ラク</t>
    </rPh>
    <rPh sb="3" eb="4">
      <t>チョウ</t>
    </rPh>
    <phoneticPr fontId="4"/>
  </si>
  <si>
    <t>区分</t>
    <rPh sb="0" eb="2">
      <t>クブン</t>
    </rPh>
    <phoneticPr fontId="4"/>
  </si>
  <si>
    <t>旧佐野市</t>
    <rPh sb="0" eb="1">
      <t>キュウ</t>
    </rPh>
    <rPh sb="1" eb="4">
      <t>サノシ</t>
    </rPh>
    <phoneticPr fontId="4"/>
  </si>
  <si>
    <t>堀米町</t>
  </si>
  <si>
    <t>会沢町</t>
  </si>
  <si>
    <t>旧生町</t>
    <rPh sb="0" eb="1">
      <t>キュウ</t>
    </rPh>
    <rPh sb="3" eb="4">
      <t>マチ</t>
    </rPh>
    <phoneticPr fontId="4"/>
  </si>
  <si>
    <t>久保町</t>
  </si>
  <si>
    <t>万町</t>
  </si>
  <si>
    <t>相生町</t>
  </si>
  <si>
    <t>大橋町</t>
  </si>
  <si>
    <t>高砂町</t>
  </si>
  <si>
    <t>伊勢山町</t>
  </si>
  <si>
    <t>本町</t>
  </si>
  <si>
    <t>天明町</t>
  </si>
  <si>
    <t>吉水駅前一丁目</t>
    <rPh sb="0" eb="2">
      <t>ヨシミズ</t>
    </rPh>
    <rPh sb="2" eb="3">
      <t>エキ</t>
    </rPh>
    <rPh sb="3" eb="4">
      <t>マエ</t>
    </rPh>
    <rPh sb="4" eb="5">
      <t>イチ</t>
    </rPh>
    <rPh sb="5" eb="7">
      <t>チョウメ</t>
    </rPh>
    <phoneticPr fontId="4"/>
  </si>
  <si>
    <t>大蔵町</t>
  </si>
  <si>
    <t>朝日町</t>
  </si>
  <si>
    <t xml:space="preserve">注）　　あくと町については、結果数値が著しく小さいため秘匿とし、生西二丁目に合算し計上している。 </t>
    <rPh sb="0" eb="1">
      <t>チュウ</t>
    </rPh>
    <phoneticPr fontId="4"/>
  </si>
  <si>
    <t>大町</t>
  </si>
  <si>
    <t>亀井町</t>
  </si>
  <si>
    <t>金屋下町</t>
  </si>
  <si>
    <t>金屋仲町</t>
  </si>
  <si>
    <t>注）　栃本町の一部（下田沼・原町・瓦町の3町会及び、下町町会の一部）は田沼地区に属するが、人口（外国人）については、田沼地区として集計することができないため、栃本地区として</t>
    <rPh sb="0" eb="1">
      <t>チュウ</t>
    </rPh>
    <rPh sb="3" eb="5">
      <t>トチモト</t>
    </rPh>
    <rPh sb="5" eb="6">
      <t>マチ</t>
    </rPh>
    <rPh sb="48" eb="51">
      <t>ガイコクジン</t>
    </rPh>
    <rPh sb="58" eb="60">
      <t>タヌマ</t>
    </rPh>
    <rPh sb="60" eb="62">
      <t>チク</t>
    </rPh>
    <rPh sb="65" eb="67">
      <t>シュウケイ</t>
    </rPh>
    <phoneticPr fontId="4"/>
  </si>
  <si>
    <t>金井上町</t>
  </si>
  <si>
    <t>浅沼町</t>
  </si>
  <si>
    <t>大祝町</t>
  </si>
  <si>
    <t>若松町</t>
  </si>
  <si>
    <t>（再掲）15歳未満</t>
  </si>
  <si>
    <t>上台町</t>
  </si>
  <si>
    <t>表５　町内別統計データ（外国人）（界地区～赤見地区）</t>
    <rPh sb="0" eb="1">
      <t>ヒョウ</t>
    </rPh>
    <rPh sb="12" eb="15">
      <t>ガイコクジン</t>
    </rPh>
    <rPh sb="17" eb="18">
      <t>サカイ</t>
    </rPh>
    <rPh sb="18" eb="20">
      <t>チク</t>
    </rPh>
    <rPh sb="21" eb="23">
      <t>アカミ</t>
    </rPh>
    <rPh sb="23" eb="25">
      <t>チク</t>
    </rPh>
    <phoneticPr fontId="4"/>
  </si>
  <si>
    <t>七軒町</t>
  </si>
  <si>
    <t>植野町</t>
  </si>
  <si>
    <t>植上町</t>
  </si>
  <si>
    <t>植下町</t>
  </si>
  <si>
    <t>10～14歳</t>
  </si>
  <si>
    <t>若宮上町</t>
  </si>
  <si>
    <t>伊保内町</t>
  </si>
  <si>
    <t>大古屋町</t>
  </si>
  <si>
    <t xml:space="preserve"> 葛生東</t>
  </si>
  <si>
    <t>庚申塚町</t>
  </si>
  <si>
    <t>田島町</t>
  </si>
  <si>
    <t>新吉水町</t>
  </si>
  <si>
    <t>赤坂町</t>
  </si>
  <si>
    <t>君田町</t>
  </si>
  <si>
    <t>富士町</t>
  </si>
  <si>
    <t>船津川町</t>
  </si>
  <si>
    <t>免鳥町</t>
  </si>
  <si>
    <t>飯田町</t>
  </si>
  <si>
    <t>馬門町</t>
  </si>
  <si>
    <t>関川町</t>
  </si>
  <si>
    <t>白岩町</t>
    <rPh sb="0" eb="2">
      <t>シライワ</t>
    </rPh>
    <rPh sb="2" eb="3">
      <t>チョウ</t>
    </rPh>
    <phoneticPr fontId="4"/>
  </si>
  <si>
    <t>表５　町内別統計データ（外国人）（葛生地区～氷室地区）</t>
    <rPh sb="0" eb="1">
      <t>ヒョウ</t>
    </rPh>
    <rPh sb="12" eb="15">
      <t>ガイコクジン</t>
    </rPh>
    <rPh sb="17" eb="19">
      <t>クズウ</t>
    </rPh>
    <rPh sb="19" eb="21">
      <t>チク</t>
    </rPh>
    <rPh sb="22" eb="24">
      <t>ヒムロ</t>
    </rPh>
    <rPh sb="24" eb="26">
      <t>チク</t>
    </rPh>
    <phoneticPr fontId="4"/>
  </si>
  <si>
    <t>高山町</t>
  </si>
  <si>
    <t>高萩町</t>
  </si>
  <si>
    <t>北茂呂町</t>
  </si>
  <si>
    <t>茂呂山町</t>
  </si>
  <si>
    <t>越名町</t>
  </si>
  <si>
    <t>0～4歳</t>
  </si>
  <si>
    <t>犬伏上町</t>
  </si>
  <si>
    <t>犬伏中町</t>
  </si>
  <si>
    <t>犬伏下町</t>
  </si>
  <si>
    <t>犬伏新町</t>
  </si>
  <si>
    <t>米山南町</t>
  </si>
  <si>
    <t>町谷町</t>
  </si>
  <si>
    <t>韮川町</t>
  </si>
  <si>
    <t>大栗町</t>
  </si>
  <si>
    <t>富岡町</t>
  </si>
  <si>
    <t>栄町</t>
  </si>
  <si>
    <t>西浦町</t>
  </si>
  <si>
    <t>鐙塚町</t>
  </si>
  <si>
    <t>黒袴町</t>
  </si>
  <si>
    <t>奈良渕町</t>
  </si>
  <si>
    <t>田之入町</t>
  </si>
  <si>
    <t>小見町</t>
  </si>
  <si>
    <t>並木町</t>
  </si>
  <si>
    <t>小中町</t>
  </si>
  <si>
    <t>村上町</t>
  </si>
  <si>
    <t>上羽田町</t>
  </si>
  <si>
    <t>下羽田町</t>
  </si>
  <si>
    <t>高橋町</t>
  </si>
  <si>
    <t>赤見町</t>
  </si>
  <si>
    <t>石塚町</t>
  </si>
  <si>
    <t>寺久保町</t>
  </si>
  <si>
    <t>表７　町丁別、５歳階級別人口</t>
    <rPh sb="0" eb="1">
      <t>ヒョウ</t>
    </rPh>
    <phoneticPr fontId="4"/>
  </si>
  <si>
    <t>田沼町</t>
    <rPh sb="0" eb="2">
      <t>タヌマ</t>
    </rPh>
    <rPh sb="2" eb="3">
      <t>チョウ</t>
    </rPh>
    <phoneticPr fontId="4"/>
  </si>
  <si>
    <t>小見町</t>
    <rPh sb="0" eb="1">
      <t>コ</t>
    </rPh>
    <rPh sb="1" eb="2">
      <t>ミ</t>
    </rPh>
    <rPh sb="2" eb="3">
      <t>チョウ</t>
    </rPh>
    <phoneticPr fontId="4"/>
  </si>
  <si>
    <t>吉水町</t>
    <rPh sb="0" eb="1">
      <t>ヨシ</t>
    </rPh>
    <rPh sb="1" eb="2">
      <t>ミズ</t>
    </rPh>
    <rPh sb="2" eb="3">
      <t>チョウ</t>
    </rPh>
    <phoneticPr fontId="4"/>
  </si>
  <si>
    <t>生西一丁目</t>
    <rPh sb="2" eb="3">
      <t>ニシ</t>
    </rPh>
    <rPh sb="3" eb="4">
      <t>イチ</t>
    </rPh>
    <rPh sb="4" eb="6">
      <t>チョウメ</t>
    </rPh>
    <phoneticPr fontId="4"/>
  </si>
  <si>
    <t>新吉水町</t>
    <rPh sb="0" eb="1">
      <t>シン</t>
    </rPh>
    <rPh sb="1" eb="2">
      <t>ヨシ</t>
    </rPh>
    <rPh sb="2" eb="3">
      <t>ミズ</t>
    </rPh>
    <rPh sb="3" eb="4">
      <t>チョウ</t>
    </rPh>
    <phoneticPr fontId="4"/>
  </si>
  <si>
    <t>吉水駅前二丁目</t>
    <rPh sb="0" eb="2">
      <t>ヨシミズ</t>
    </rPh>
    <rPh sb="2" eb="3">
      <t>エキ</t>
    </rPh>
    <rPh sb="3" eb="4">
      <t>マエ</t>
    </rPh>
    <rPh sb="4" eb="5">
      <t>ニ</t>
    </rPh>
    <rPh sb="5" eb="7">
      <t>チョウメ</t>
    </rPh>
    <phoneticPr fontId="4"/>
  </si>
  <si>
    <t>吉水駅前三丁目</t>
    <rPh sb="0" eb="2">
      <t>ヨシミズ</t>
    </rPh>
    <rPh sb="2" eb="3">
      <t>エキ</t>
    </rPh>
    <rPh sb="3" eb="4">
      <t>マエ</t>
    </rPh>
    <rPh sb="4" eb="5">
      <t>サン</t>
    </rPh>
    <rPh sb="5" eb="7">
      <t>チョウメ</t>
    </rPh>
    <phoneticPr fontId="4"/>
  </si>
  <si>
    <t>栃本町</t>
    <rPh sb="0" eb="1">
      <t>トチ</t>
    </rPh>
    <rPh sb="1" eb="2">
      <t>モト</t>
    </rPh>
    <rPh sb="2" eb="3">
      <t>チョウ</t>
    </rPh>
    <phoneticPr fontId="4"/>
  </si>
  <si>
    <t>多田町</t>
    <rPh sb="0" eb="2">
      <t>タダ</t>
    </rPh>
    <rPh sb="2" eb="3">
      <t>チョウ</t>
    </rPh>
    <phoneticPr fontId="4"/>
  </si>
  <si>
    <t>山越町</t>
    <rPh sb="0" eb="1">
      <t>ヤマ</t>
    </rPh>
    <rPh sb="1" eb="2">
      <t>コシ</t>
    </rPh>
    <rPh sb="2" eb="3">
      <t>チョウ</t>
    </rPh>
    <phoneticPr fontId="4"/>
  </si>
  <si>
    <t>戸奈良町</t>
    <rPh sb="0" eb="1">
      <t>ト</t>
    </rPh>
    <rPh sb="1" eb="3">
      <t>ナラ</t>
    </rPh>
    <rPh sb="3" eb="4">
      <t>チョウ</t>
    </rPh>
    <phoneticPr fontId="4"/>
  </si>
  <si>
    <t>戸室町</t>
    <rPh sb="0" eb="2">
      <t>トムロ</t>
    </rPh>
    <rPh sb="2" eb="3">
      <t>チョウ</t>
    </rPh>
    <phoneticPr fontId="4"/>
  </si>
  <si>
    <t>岩崎町</t>
    <rPh sb="0" eb="2">
      <t>イワサキ</t>
    </rPh>
    <rPh sb="2" eb="3">
      <t>チョウ</t>
    </rPh>
    <phoneticPr fontId="4"/>
  </si>
  <si>
    <t>表５　町内別統計データ（外国人）（佐野地区～植野地区）</t>
    <rPh sb="0" eb="1">
      <t>ヒョウ</t>
    </rPh>
    <rPh sb="12" eb="15">
      <t>ガイコクジン</t>
    </rPh>
    <rPh sb="17" eb="19">
      <t>サノ</t>
    </rPh>
    <rPh sb="19" eb="21">
      <t>チク</t>
    </rPh>
    <rPh sb="22" eb="24">
      <t>ウエノ</t>
    </rPh>
    <rPh sb="24" eb="26">
      <t>チク</t>
    </rPh>
    <phoneticPr fontId="4"/>
  </si>
  <si>
    <t>船越町</t>
    <rPh sb="0" eb="2">
      <t>フナコシ</t>
    </rPh>
    <rPh sb="2" eb="3">
      <t>チョウ</t>
    </rPh>
    <phoneticPr fontId="4"/>
  </si>
  <si>
    <t>長谷場町</t>
    <rPh sb="0" eb="2">
      <t>ハセ</t>
    </rPh>
    <rPh sb="2" eb="3">
      <t>バ</t>
    </rPh>
    <rPh sb="3" eb="4">
      <t>チョウ</t>
    </rPh>
    <phoneticPr fontId="4"/>
  </si>
  <si>
    <t>作原町</t>
    <rPh sb="0" eb="1">
      <t>サク</t>
    </rPh>
    <rPh sb="1" eb="2">
      <t>ハラ</t>
    </rPh>
    <rPh sb="2" eb="3">
      <t>チョウ</t>
    </rPh>
    <phoneticPr fontId="4"/>
  </si>
  <si>
    <t>山形町</t>
    <rPh sb="0" eb="2">
      <t>ヤマガタ</t>
    </rPh>
    <rPh sb="2" eb="3">
      <t>チョウ</t>
    </rPh>
    <phoneticPr fontId="4"/>
  </si>
  <si>
    <t>梅園町</t>
    <rPh sb="0" eb="2">
      <t>ウメゾノ</t>
    </rPh>
    <rPh sb="2" eb="3">
      <t>チョウ</t>
    </rPh>
    <phoneticPr fontId="4"/>
  </si>
  <si>
    <t>閑馬町</t>
    <rPh sb="0" eb="1">
      <t>カン</t>
    </rPh>
    <rPh sb="1" eb="2">
      <t>ウマ</t>
    </rPh>
    <rPh sb="2" eb="3">
      <t>チョウ</t>
    </rPh>
    <phoneticPr fontId="4"/>
  </si>
  <si>
    <t>宮下町</t>
    <rPh sb="0" eb="2">
      <t>ミヤシタ</t>
    </rPh>
    <rPh sb="2" eb="3">
      <t>チョウ</t>
    </rPh>
    <phoneticPr fontId="4"/>
  </si>
  <si>
    <t>嘉多山町</t>
  </si>
  <si>
    <t>下彦間町</t>
    <rPh sb="0" eb="1">
      <t>シモ</t>
    </rPh>
    <rPh sb="1" eb="3">
      <t>ヒコマ</t>
    </rPh>
    <rPh sb="3" eb="4">
      <t>マチ</t>
    </rPh>
    <phoneticPr fontId="4"/>
  </si>
  <si>
    <t>飛駒町</t>
    <rPh sb="0" eb="1">
      <t>ト</t>
    </rPh>
    <rPh sb="1" eb="2">
      <t>コマ</t>
    </rPh>
    <rPh sb="2" eb="3">
      <t>チョウ</t>
    </rPh>
    <phoneticPr fontId="4"/>
  </si>
  <si>
    <t>　　　 栃本町の一部（下田沼・原町・瓦町の3町会及び、下町町会の一部）は田沼地区として集計しているが、年齢別（3区分）人口については、田沼地区として集計することができないため、栃本地区として集計している。</t>
    <rPh sb="4" eb="7">
      <t>トチモトマチ</t>
    </rPh>
    <rPh sb="8" eb="10">
      <t>イチブ</t>
    </rPh>
    <rPh sb="11" eb="12">
      <t>シモ</t>
    </rPh>
    <rPh sb="12" eb="14">
      <t>タヌマ</t>
    </rPh>
    <rPh sb="15" eb="17">
      <t>ハラマチ</t>
    </rPh>
    <rPh sb="18" eb="19">
      <t>カワラ</t>
    </rPh>
    <rPh sb="19" eb="20">
      <t>マチ</t>
    </rPh>
    <rPh sb="22" eb="23">
      <t>マチ</t>
    </rPh>
    <rPh sb="23" eb="24">
      <t>カイ</t>
    </rPh>
    <rPh sb="24" eb="25">
      <t>オヨ</t>
    </rPh>
    <rPh sb="27" eb="29">
      <t>シモマチ</t>
    </rPh>
    <rPh sb="29" eb="30">
      <t>マチ</t>
    </rPh>
    <rPh sb="30" eb="31">
      <t>カイ</t>
    </rPh>
    <rPh sb="32" eb="34">
      <t>イチブ</t>
    </rPh>
    <rPh sb="36" eb="38">
      <t>タヌマ</t>
    </rPh>
    <rPh sb="38" eb="40">
      <t>チク</t>
    </rPh>
    <rPh sb="43" eb="45">
      <t>シュウケイ</t>
    </rPh>
    <rPh sb="51" eb="54">
      <t>ネンレイベツ</t>
    </rPh>
    <rPh sb="56" eb="58">
      <t>クブン</t>
    </rPh>
    <rPh sb="59" eb="61">
      <t>ジンコウ</t>
    </rPh>
    <rPh sb="67" eb="69">
      <t>タヌマ</t>
    </rPh>
    <rPh sb="69" eb="71">
      <t>チク</t>
    </rPh>
    <rPh sb="74" eb="76">
      <t>シュウケイ</t>
    </rPh>
    <rPh sb="88" eb="90">
      <t>トチモト</t>
    </rPh>
    <rPh sb="90" eb="92">
      <t>チク</t>
    </rPh>
    <rPh sb="95" eb="97">
      <t>シュウケイ</t>
    </rPh>
    <phoneticPr fontId="4"/>
  </si>
  <si>
    <t>生東一丁目</t>
    <rPh sb="1" eb="2">
      <t>ショウ</t>
    </rPh>
    <rPh sb="2" eb="3">
      <t>ヒガシ</t>
    </rPh>
    <rPh sb="3" eb="4">
      <t>イチ</t>
    </rPh>
    <rPh sb="4" eb="6">
      <t>チョウメ</t>
    </rPh>
    <phoneticPr fontId="4"/>
  </si>
  <si>
    <t>生東二丁目</t>
    <rPh sb="2" eb="3">
      <t>ヒガシ</t>
    </rPh>
    <rPh sb="3" eb="4">
      <t>ニ</t>
    </rPh>
    <rPh sb="4" eb="6">
      <t>チョウメ</t>
    </rPh>
    <phoneticPr fontId="4"/>
  </si>
  <si>
    <t>生東三丁目</t>
    <rPh sb="2" eb="3">
      <t>ヒガシ</t>
    </rPh>
    <rPh sb="3" eb="4">
      <t>サン</t>
    </rPh>
    <rPh sb="4" eb="6">
      <t>チョウメ</t>
    </rPh>
    <phoneticPr fontId="4"/>
  </si>
  <si>
    <t>生西二丁目</t>
    <rPh sb="2" eb="3">
      <t>ニシ</t>
    </rPh>
    <rPh sb="3" eb="4">
      <t>ニ</t>
    </rPh>
    <rPh sb="4" eb="6">
      <t>チョウメ</t>
    </rPh>
    <phoneticPr fontId="4"/>
  </si>
  <si>
    <t>生西三丁目</t>
    <rPh sb="2" eb="3">
      <t>ニシ</t>
    </rPh>
    <rPh sb="3" eb="4">
      <t>サン</t>
    </rPh>
    <rPh sb="4" eb="6">
      <t>チョウメ</t>
    </rPh>
    <phoneticPr fontId="4"/>
  </si>
  <si>
    <t>築地町</t>
    <rPh sb="0" eb="2">
      <t>ツイジ</t>
    </rPh>
    <rPh sb="2" eb="3">
      <t>チョウ</t>
    </rPh>
    <phoneticPr fontId="4"/>
  </si>
  <si>
    <t>表６　町内別統計データ（一般世帯）（界地区～赤見地区）</t>
    <rPh sb="0" eb="1">
      <t>ヒョウ</t>
    </rPh>
    <rPh sb="12" eb="14">
      <t>イッパン</t>
    </rPh>
    <rPh sb="14" eb="16">
      <t>セタイ</t>
    </rPh>
    <rPh sb="18" eb="19">
      <t>サカイ</t>
    </rPh>
    <rPh sb="19" eb="21">
      <t>チク</t>
    </rPh>
    <rPh sb="22" eb="24">
      <t>アカミ</t>
    </rPh>
    <rPh sb="24" eb="26">
      <t>チク</t>
    </rPh>
    <phoneticPr fontId="4"/>
  </si>
  <si>
    <t>富士見町</t>
    <rPh sb="0" eb="3">
      <t>フジミ</t>
    </rPh>
    <rPh sb="3" eb="4">
      <t>チョウ</t>
    </rPh>
    <phoneticPr fontId="4"/>
  </si>
  <si>
    <t>長坂町</t>
    <rPh sb="0" eb="2">
      <t>ナガサカ</t>
    </rPh>
    <rPh sb="2" eb="3">
      <t>マチ</t>
    </rPh>
    <phoneticPr fontId="4"/>
  </si>
  <si>
    <t>あくと町</t>
    <rPh sb="3" eb="4">
      <t>チョウ</t>
    </rPh>
    <phoneticPr fontId="4"/>
  </si>
  <si>
    <t>中町</t>
    <rPh sb="0" eb="1">
      <t>ナカ</t>
    </rPh>
    <rPh sb="1" eb="2">
      <t>チョウ</t>
    </rPh>
    <phoneticPr fontId="4"/>
  </si>
  <si>
    <t>会沢町</t>
    <rPh sb="0" eb="2">
      <t>アイサワ</t>
    </rPh>
    <rPh sb="2" eb="3">
      <t>チョウ</t>
    </rPh>
    <phoneticPr fontId="4"/>
  </si>
  <si>
    <t>豊代町</t>
    <rPh sb="0" eb="1">
      <t>トヨ</t>
    </rPh>
    <rPh sb="1" eb="2">
      <t>シロ</t>
    </rPh>
    <rPh sb="2" eb="3">
      <t>チョウ</t>
    </rPh>
    <phoneticPr fontId="4"/>
  </si>
  <si>
    <t>牧町</t>
    <rPh sb="0" eb="1">
      <t>マキ</t>
    </rPh>
    <rPh sb="1" eb="2">
      <t>チョウ</t>
    </rPh>
    <phoneticPr fontId="4"/>
  </si>
  <si>
    <t>仙波町</t>
    <rPh sb="0" eb="2">
      <t>センバ</t>
    </rPh>
    <rPh sb="2" eb="3">
      <t>チョウ</t>
    </rPh>
    <phoneticPr fontId="4"/>
  </si>
  <si>
    <t>柿平町</t>
    <rPh sb="0" eb="1">
      <t>カキ</t>
    </rPh>
    <rPh sb="1" eb="2">
      <t>タイラ</t>
    </rPh>
    <rPh sb="2" eb="3">
      <t>チョウ</t>
    </rPh>
    <phoneticPr fontId="4"/>
  </si>
  <si>
    <t>水木町</t>
    <rPh sb="0" eb="2">
      <t>ミズキ</t>
    </rPh>
    <rPh sb="2" eb="3">
      <t>チョウ</t>
    </rPh>
    <phoneticPr fontId="4"/>
  </si>
  <si>
    <t>秋山町</t>
    <rPh sb="0" eb="2">
      <t>アキヤマ</t>
    </rPh>
    <rPh sb="2" eb="3">
      <t>チョウ</t>
    </rPh>
    <phoneticPr fontId="4"/>
  </si>
  <si>
    <t>注）　嘉多山町（平成27年数値）及びあくと町（令和2年及び平成27年数値）については、結果数値が著しく小さいため秘匿とし、それぞれ宮下町及び生西二丁目に合算し計上している。</t>
    <rPh sb="0" eb="1">
      <t>チュウ</t>
    </rPh>
    <phoneticPr fontId="4"/>
  </si>
  <si>
    <t>　　　 嘉多山町（平成27年数値）及びあくと町（令和2年及び平成27年数値）については、結果数値が著しく小さいため秘匿とし、それぞれ宮下町及び生西二丁目に合算し計上している。</t>
    <rPh sb="9" eb="11">
      <t>ヘイセイ</t>
    </rPh>
    <rPh sb="13" eb="14">
      <t>ネン</t>
    </rPh>
    <rPh sb="14" eb="16">
      <t>スウチ</t>
    </rPh>
    <rPh sb="17" eb="18">
      <t>オヨ</t>
    </rPh>
    <rPh sb="22" eb="23">
      <t>マチ</t>
    </rPh>
    <rPh sb="24" eb="26">
      <t>レイワ</t>
    </rPh>
    <rPh sb="27" eb="28">
      <t>ネン</t>
    </rPh>
    <rPh sb="28" eb="29">
      <t>オヨ</t>
    </rPh>
    <rPh sb="30" eb="32">
      <t>ヘイセイ</t>
    </rPh>
    <rPh sb="34" eb="35">
      <t>ネン</t>
    </rPh>
    <rPh sb="35" eb="37">
      <t>スウチ</t>
    </rPh>
    <rPh sb="44" eb="46">
      <t>ケッカ</t>
    </rPh>
    <rPh sb="46" eb="48">
      <t>スウチ</t>
    </rPh>
    <rPh sb="49" eb="50">
      <t>イチジル</t>
    </rPh>
    <rPh sb="52" eb="53">
      <t>チイ</t>
    </rPh>
    <rPh sb="57" eb="59">
      <t>ヒトク</t>
    </rPh>
    <rPh sb="66" eb="68">
      <t>ミヤシタ</t>
    </rPh>
    <rPh sb="68" eb="69">
      <t>マチ</t>
    </rPh>
    <rPh sb="69" eb="70">
      <t>オヨ</t>
    </rPh>
    <rPh sb="72" eb="73">
      <t>ナマ</t>
    </rPh>
    <rPh sb="73" eb="74">
      <t>ニシ</t>
    </rPh>
    <rPh sb="74" eb="77">
      <t>２チョウメ</t>
    </rPh>
    <rPh sb="78" eb="80">
      <t>ガッサン</t>
    </rPh>
    <rPh sb="81" eb="83">
      <t>ケイジョウ</t>
    </rPh>
    <phoneticPr fontId="4"/>
  </si>
  <si>
    <t>-</t>
  </si>
  <si>
    <t>X</t>
  </si>
  <si>
    <t>田沼町</t>
  </si>
  <si>
    <t>世帯数</t>
    <rPh sb="0" eb="3">
      <t>セタイスウ</t>
    </rPh>
    <phoneticPr fontId="4"/>
  </si>
  <si>
    <t>平成27年</t>
    <rPh sb="0" eb="1">
      <t>ヘイ</t>
    </rPh>
    <rPh sb="1" eb="2">
      <t>シゲル</t>
    </rPh>
    <rPh sb="4" eb="5">
      <t>トシ</t>
    </rPh>
    <phoneticPr fontId="4"/>
  </si>
  <si>
    <t>限界
集落</t>
    <rPh sb="0" eb="2">
      <t>ゲンカイ</t>
    </rPh>
    <rPh sb="3" eb="5">
      <t>シュウラク</t>
    </rPh>
    <phoneticPr fontId="4"/>
  </si>
  <si>
    <t>　　　集計している。</t>
  </si>
  <si>
    <t>55～59歳</t>
  </si>
  <si>
    <t>注）　　嘉多山町（平成27年数値）及びあくと町（令和2年及び平成27年数値）については、結果数値が著しく小さいため秘匿とし、それぞれ宮下町及び生西二丁目に合算し計上している。</t>
    <rPh sb="0" eb="1">
      <t>チュウ</t>
    </rPh>
    <phoneticPr fontId="4"/>
  </si>
  <si>
    <t>一般世帯以外の
世帯（施設等）</t>
    <rPh sb="0" eb="2">
      <t>イッパン</t>
    </rPh>
    <rPh sb="2" eb="4">
      <t>セタイ</t>
    </rPh>
    <rPh sb="4" eb="6">
      <t>イガイ</t>
    </rPh>
    <rPh sb="8" eb="10">
      <t>セタイ</t>
    </rPh>
    <rPh sb="11" eb="13">
      <t>シセツ</t>
    </rPh>
    <rPh sb="13" eb="14">
      <t>トウ</t>
    </rPh>
    <phoneticPr fontId="4"/>
  </si>
  <si>
    <t>大字・町名</t>
  </si>
  <si>
    <t>吉水町</t>
  </si>
  <si>
    <t>栃本町</t>
  </si>
  <si>
    <t>山越町</t>
  </si>
  <si>
    <t>下彦間町</t>
  </si>
  <si>
    <t>戸室町</t>
  </si>
  <si>
    <t>岩崎町</t>
  </si>
  <si>
    <t>御神楽町</t>
  </si>
  <si>
    <t>白岩町</t>
  </si>
  <si>
    <t>作原町</t>
  </si>
  <si>
    <t>山形町</t>
  </si>
  <si>
    <t>梅園町</t>
  </si>
  <si>
    <t>閑馬町</t>
  </si>
  <si>
    <t>飛駒町</t>
  </si>
  <si>
    <t>吉水駅前</t>
  </si>
  <si>
    <t xml:space="preserve"> 吉水駅前</t>
  </si>
  <si>
    <t>葛生東</t>
  </si>
  <si>
    <t>葛生西</t>
  </si>
  <si>
    <t>山菅町</t>
  </si>
  <si>
    <t xml:space="preserve"> 葛生西</t>
  </si>
  <si>
    <t>鉢木町</t>
  </si>
  <si>
    <t>75～79歳</t>
  </si>
  <si>
    <t>宮下町</t>
  </si>
  <si>
    <t>5～9歳</t>
  </si>
  <si>
    <t>築地町</t>
  </si>
  <si>
    <t>豊代町</t>
  </si>
  <si>
    <t>富士見町</t>
  </si>
  <si>
    <t>あくと町</t>
  </si>
  <si>
    <t>中町</t>
  </si>
  <si>
    <t>牧町</t>
  </si>
  <si>
    <t>仙波町</t>
  </si>
  <si>
    <t>柿平町</t>
  </si>
  <si>
    <t>水木町</t>
  </si>
  <si>
    <t>秋山町</t>
  </si>
  <si>
    <t>字・丁目名</t>
  </si>
  <si>
    <t>２丁目</t>
  </si>
  <si>
    <t>３丁目</t>
  </si>
  <si>
    <t>20～24歳</t>
  </si>
  <si>
    <t>総数</t>
  </si>
  <si>
    <t>15～19歳</t>
  </si>
  <si>
    <t>25～29歳</t>
  </si>
  <si>
    <t>30～34歳</t>
  </si>
  <si>
    <t>35～39歳</t>
  </si>
  <si>
    <t>40～44歳</t>
  </si>
  <si>
    <t>表６　町内別統計データ（一般世帯）（葛生地区～氷室地区）</t>
    <rPh sb="0" eb="1">
      <t>ヒョウ</t>
    </rPh>
    <rPh sb="12" eb="14">
      <t>イッパン</t>
    </rPh>
    <rPh sb="14" eb="16">
      <t>セタイ</t>
    </rPh>
    <rPh sb="18" eb="20">
      <t>クズウ</t>
    </rPh>
    <rPh sb="20" eb="22">
      <t>チク</t>
    </rPh>
    <rPh sb="23" eb="25">
      <t>ヒムロ</t>
    </rPh>
    <rPh sb="25" eb="27">
      <t>チク</t>
    </rPh>
    <phoneticPr fontId="4"/>
  </si>
  <si>
    <t>45～49歳</t>
  </si>
  <si>
    <t>50～54歳</t>
  </si>
  <si>
    <t>60～64歳</t>
  </si>
  <si>
    <t>65～69歳</t>
  </si>
  <si>
    <t>表６　町内別統計データ（一般世帯）（佐野地区～植野地区）</t>
    <rPh sb="0" eb="1">
      <t>ヒョウ</t>
    </rPh>
    <rPh sb="12" eb="14">
      <t>イッパン</t>
    </rPh>
    <rPh sb="14" eb="16">
      <t>セタイ</t>
    </rPh>
    <rPh sb="18" eb="20">
      <t>サノ</t>
    </rPh>
    <rPh sb="20" eb="22">
      <t>チク</t>
    </rPh>
    <rPh sb="23" eb="25">
      <t>ウエノ</t>
    </rPh>
    <rPh sb="25" eb="27">
      <t>チク</t>
    </rPh>
    <phoneticPr fontId="4"/>
  </si>
  <si>
    <t>70～74歳</t>
  </si>
  <si>
    <t>80～84歳</t>
  </si>
  <si>
    <t>85～89歳</t>
  </si>
  <si>
    <t>90～94歳</t>
  </si>
  <si>
    <t>100歳以上</t>
  </si>
  <si>
    <t>年齢「不詳」</t>
  </si>
  <si>
    <t>（再掲）65歳以上</t>
  </si>
  <si>
    <t>（再掲）75歳以上</t>
  </si>
  <si>
    <t>（再掲）85歳以上</t>
  </si>
  <si>
    <t>総年齢</t>
  </si>
  <si>
    <t>表４　町内別統計データ（田沼地区～飛駒地区）</t>
    <rPh sb="0" eb="1">
      <t>ヒョウ</t>
    </rPh>
    <rPh sb="12" eb="14">
      <t>タヌマ</t>
    </rPh>
    <rPh sb="14" eb="16">
      <t>チク</t>
    </rPh>
    <rPh sb="17" eb="19">
      <t>ヒコマ</t>
    </rPh>
    <rPh sb="19" eb="21">
      <t>チク</t>
    </rPh>
    <phoneticPr fontId="4"/>
  </si>
  <si>
    <t>表４　町内別統計データ（葛生地区～氷室地区）</t>
    <rPh sb="0" eb="1">
      <t>ヒョウ</t>
    </rPh>
    <rPh sb="12" eb="14">
      <t>クズウ</t>
    </rPh>
    <rPh sb="14" eb="16">
      <t>チク</t>
    </rPh>
    <rPh sb="17" eb="19">
      <t>ヒムロ</t>
    </rPh>
    <rPh sb="19" eb="21">
      <t>チク</t>
    </rPh>
    <phoneticPr fontId="4"/>
  </si>
  <si>
    <t>表５　町内別統計データ（外国人）（田沼地区～飛駒地区）</t>
    <rPh sb="0" eb="1">
      <t>ヒョウ</t>
    </rPh>
    <rPh sb="12" eb="15">
      <t>ガイコクジン</t>
    </rPh>
    <rPh sb="17" eb="19">
      <t>タヌマ</t>
    </rPh>
    <rPh sb="19" eb="21">
      <t>チク</t>
    </rPh>
    <rPh sb="22" eb="24">
      <t>ヒコマ</t>
    </rPh>
    <rPh sb="24" eb="26">
      <t>チク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</si>
</sst>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7">
    <numFmt numFmtId="189" formatCode="&quot;\&quot;#,##0_);[Red]\(&quot;\&quot;#,##0\)"/>
    <numFmt numFmtId="185" formatCode="#,##0.00;&quot;▲ &quot;#,##0.00"/>
    <numFmt numFmtId="191" formatCode="#,##0.00;&quot;△ &quot;#,##0.00"/>
    <numFmt numFmtId="182" formatCode="#,##0.0;&quot;▲ &quot;#,##0.0"/>
    <numFmt numFmtId="180" formatCode="#,##0.0;&quot;△ &quot;#,##0.0"/>
    <numFmt numFmtId="187" formatCode="#,##0.0;[Red]\-#,##0.0"/>
    <numFmt numFmtId="186" formatCode="#,##0.0_ "/>
    <numFmt numFmtId="176" formatCode="#,##0;&quot;▲ &quot;#,##0"/>
    <numFmt numFmtId="177" formatCode="#,##0;&quot;△ &quot;#,##0"/>
    <numFmt numFmtId="192" formatCode="0.0"/>
    <numFmt numFmtId="181" formatCode="0.00;&quot;△ &quot;0.00"/>
    <numFmt numFmtId="183" formatCode="0.00_);[Red]\(0.00\)"/>
    <numFmt numFmtId="179" formatCode="0.0;&quot;△ &quot;0.0"/>
    <numFmt numFmtId="188" formatCode="0.0_ "/>
    <numFmt numFmtId="178" formatCode="0.0_);[Red]\(0.0\)"/>
    <numFmt numFmtId="190" formatCode="0;&quot;△ &quot;0"/>
    <numFmt numFmtId="184" formatCode="_ * #,##0.0_ ;_ * \-#,##0.0_ ;_ * &quot;-&quot;?_ ;_ @_ "/>
  </numFmts>
  <fonts count="16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明朝"/>
      <family val="1"/>
    </font>
    <font>
      <sz val="11"/>
      <color auto="1"/>
      <name val="ＭＳ Ｐ明朝"/>
      <family val="1"/>
    </font>
    <font>
      <b/>
      <sz val="16"/>
      <color auto="1"/>
      <name val="ＭＳ Ｐゴシック"/>
      <family val="3"/>
    </font>
    <font>
      <sz val="12"/>
      <color theme="1"/>
      <name val="ＭＳ Ｐ明朝"/>
      <family val="1"/>
    </font>
    <font>
      <sz val="11"/>
      <color theme="1"/>
      <name val="ＭＳ Ｐ明朝"/>
      <family val="1"/>
    </font>
    <font>
      <b/>
      <sz val="10"/>
      <color theme="1"/>
      <name val="ＭＳ Ｐゴシック"/>
      <family val="3"/>
    </font>
    <font>
      <b/>
      <sz val="16"/>
      <color theme="1"/>
      <name val="ＭＳ Ｐゴシック"/>
      <family val="3"/>
    </font>
    <font>
      <b/>
      <sz val="11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2"/>
      <color theme="1"/>
      <name val="ＭＳ Ｐゴシック"/>
      <family val="3"/>
    </font>
    <font>
      <sz val="12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3" fillId="0" borderId="0"/>
    <xf numFmtId="0" fontId="3" fillId="0" borderId="0"/>
    <xf numFmtId="38" fontId="2" fillId="0" borderId="0" applyFont="0" applyFill="0" applyBorder="0" applyAlignment="0" applyProtection="0">
      <alignment vertical="center"/>
    </xf>
  </cellStyleXfs>
  <cellXfs count="610">
    <xf numFmtId="0" fontId="0" fillId="0" borderId="0" xfId="0">
      <alignment vertical="center"/>
    </xf>
    <xf numFmtId="176" fontId="5" fillId="0" borderId="0" xfId="6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176" fontId="5" fillId="0" borderId="0" xfId="6" applyNumberFormat="1" applyFont="1"/>
    <xf numFmtId="176" fontId="5" fillId="0" borderId="0" xfId="6" applyNumberFormat="1" applyFont="1" applyBorder="1"/>
    <xf numFmtId="176" fontId="6" fillId="0" borderId="0" xfId="6" applyNumberFormat="1" applyFont="1" applyAlignment="1">
      <alignment vertical="center"/>
    </xf>
    <xf numFmtId="176" fontId="6" fillId="0" borderId="0" xfId="6" applyNumberFormat="1" applyFont="1"/>
    <xf numFmtId="176" fontId="7" fillId="0" borderId="0" xfId="6" applyNumberFormat="1" applyFont="1" applyAlignment="1">
      <alignment vertical="top"/>
    </xf>
    <xf numFmtId="176" fontId="5" fillId="0" borderId="1" xfId="6" applyNumberFormat="1" applyFont="1" applyBorder="1" applyAlignment="1">
      <alignment horizontal="center" vertical="center"/>
    </xf>
    <xf numFmtId="176" fontId="5" fillId="0" borderId="2" xfId="6" applyNumberFormat="1" applyFont="1" applyBorder="1" applyAlignment="1">
      <alignment horizontal="center" vertical="center"/>
    </xf>
    <xf numFmtId="176" fontId="5" fillId="0" borderId="3" xfId="6" applyNumberFormat="1" applyFont="1" applyBorder="1" applyAlignment="1">
      <alignment horizontal="center" vertical="center"/>
    </xf>
    <xf numFmtId="176" fontId="5" fillId="0" borderId="2" xfId="6" applyNumberFormat="1" applyFont="1" applyBorder="1" applyAlignment="1">
      <alignment vertical="center"/>
    </xf>
    <xf numFmtId="176" fontId="5" fillId="0" borderId="2" xfId="6" applyNumberFormat="1" applyFont="1" applyBorder="1" applyAlignment="1">
      <alignment horizontal="distributed" vertical="center"/>
    </xf>
    <xf numFmtId="176" fontId="5" fillId="0" borderId="2" xfId="6" applyNumberFormat="1" applyFont="1" applyBorder="1" applyAlignment="1">
      <alignment horizontal="right" vertical="center"/>
    </xf>
    <xf numFmtId="176" fontId="5" fillId="0" borderId="2" xfId="6" applyNumberFormat="1" applyFont="1" applyBorder="1" applyAlignment="1">
      <alignment horizontal="left" vertical="center"/>
    </xf>
    <xf numFmtId="176" fontId="5" fillId="0" borderId="1" xfId="6" applyNumberFormat="1" applyFont="1" applyFill="1" applyBorder="1" applyAlignment="1">
      <alignment horizontal="distributed" vertical="center"/>
    </xf>
    <xf numFmtId="176" fontId="5" fillId="0" borderId="3" xfId="6" applyNumberFormat="1" applyFont="1" applyFill="1" applyBorder="1" applyAlignment="1">
      <alignment horizontal="distributed" vertical="center"/>
    </xf>
    <xf numFmtId="176" fontId="5" fillId="0" borderId="4" xfId="6" applyNumberFormat="1" applyFont="1" applyBorder="1" applyAlignment="1">
      <alignment horizontal="center" vertical="center"/>
    </xf>
    <xf numFmtId="176" fontId="5" fillId="0" borderId="5" xfId="6" applyNumberFormat="1" applyFont="1" applyBorder="1" applyAlignment="1">
      <alignment horizontal="center" vertical="center"/>
    </xf>
    <xf numFmtId="176" fontId="5" fillId="0" borderId="6" xfId="6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Fill="1" applyBorder="1" applyAlignment="1">
      <alignment vertical="center"/>
    </xf>
    <xf numFmtId="176" fontId="5" fillId="0" borderId="9" xfId="6" applyNumberFormat="1" applyFont="1" applyBorder="1" applyAlignment="1">
      <alignment horizontal="center" vertical="center"/>
    </xf>
    <xf numFmtId="176" fontId="5" fillId="0" borderId="7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2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vertical="center"/>
    </xf>
    <xf numFmtId="176" fontId="5" fillId="0" borderId="5" xfId="6" applyNumberFormat="1" applyFont="1" applyBorder="1" applyAlignment="1">
      <alignment horizontal="center" vertical="center" wrapText="1"/>
    </xf>
    <xf numFmtId="177" fontId="5" fillId="0" borderId="7" xfId="1" applyNumberFormat="1" applyFont="1" applyBorder="1" applyAlignment="1">
      <alignment horizontal="center" vertical="center"/>
    </xf>
    <xf numFmtId="176" fontId="5" fillId="0" borderId="11" xfId="1" applyNumberFormat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176" fontId="5" fillId="0" borderId="8" xfId="1" applyNumberFormat="1" applyFont="1" applyBorder="1" applyAlignment="1">
      <alignment horizontal="center" vertical="center"/>
    </xf>
    <xf numFmtId="178" fontId="5" fillId="0" borderId="12" xfId="1" applyNumberFormat="1" applyFont="1" applyBorder="1" applyAlignment="1">
      <alignment horizontal="right" vertical="center"/>
    </xf>
    <xf numFmtId="178" fontId="5" fillId="0" borderId="13" xfId="1" applyNumberFormat="1" applyFont="1" applyBorder="1" applyAlignment="1">
      <alignment vertical="center"/>
    </xf>
    <xf numFmtId="178" fontId="5" fillId="0" borderId="4" xfId="1" applyNumberFormat="1" applyFont="1" applyBorder="1" applyAlignment="1">
      <alignment horizontal="right" vertical="center"/>
    </xf>
    <xf numFmtId="176" fontId="5" fillId="0" borderId="10" xfId="6" applyNumberFormat="1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right" vertical="center"/>
    </xf>
    <xf numFmtId="178" fontId="5" fillId="0" borderId="3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177" fontId="5" fillId="0" borderId="12" xfId="1" applyNumberFormat="1" applyFont="1" applyBorder="1" applyAlignment="1">
      <alignment horizontal="right" vertical="center"/>
    </xf>
    <xf numFmtId="177" fontId="5" fillId="0" borderId="13" xfId="1" applyNumberFormat="1" applyFont="1" applyBorder="1" applyAlignment="1">
      <alignment horizontal="right" vertical="center"/>
    </xf>
    <xf numFmtId="177" fontId="5" fillId="0" borderId="13" xfId="1" applyNumberFormat="1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77" fontId="5" fillId="0" borderId="12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177" fontId="6" fillId="0" borderId="0" xfId="1" applyNumberFormat="1" applyFont="1" applyAlignment="1">
      <alignment vertical="center"/>
    </xf>
    <xf numFmtId="177" fontId="5" fillId="0" borderId="10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5" fillId="0" borderId="7" xfId="1" applyNumberFormat="1" applyFont="1" applyFill="1" applyBorder="1" applyAlignment="1">
      <alignment vertical="center"/>
    </xf>
    <xf numFmtId="177" fontId="5" fillId="0" borderId="9" xfId="1" applyNumberFormat="1" applyFont="1" applyBorder="1" applyAlignment="1">
      <alignment horizontal="center" vertical="center"/>
    </xf>
    <xf numFmtId="179" fontId="5" fillId="0" borderId="0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79" fontId="5" fillId="0" borderId="8" xfId="1" applyNumberFormat="1" applyFont="1" applyBorder="1" applyAlignment="1">
      <alignment horizontal="right" vertical="center"/>
    </xf>
    <xf numFmtId="179" fontId="5" fillId="0" borderId="12" xfId="1" applyNumberFormat="1" applyFont="1" applyBorder="1" applyAlignment="1">
      <alignment horizontal="right" vertical="center"/>
    </xf>
    <xf numFmtId="179" fontId="5" fillId="0" borderId="4" xfId="1" applyNumberFormat="1" applyFont="1" applyBorder="1" applyAlignment="1">
      <alignment horizontal="right" vertical="center"/>
    </xf>
    <xf numFmtId="179" fontId="5" fillId="0" borderId="1" xfId="1" applyNumberFormat="1" applyFont="1" applyBorder="1" applyAlignment="1">
      <alignment horizontal="right" vertical="center"/>
    </xf>
    <xf numFmtId="179" fontId="5" fillId="0" borderId="2" xfId="1" applyNumberFormat="1" applyFont="1" applyBorder="1" applyAlignment="1">
      <alignment horizontal="right" vertical="center"/>
    </xf>
    <xf numFmtId="179" fontId="5" fillId="0" borderId="10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7" fontId="5" fillId="0" borderId="13" xfId="1" applyNumberFormat="1" applyFont="1" applyBorder="1" applyAlignment="1">
      <alignment horizontal="center" vertical="center"/>
    </xf>
    <xf numFmtId="181" fontId="5" fillId="0" borderId="8" xfId="1" applyNumberFormat="1" applyFont="1" applyBorder="1" applyAlignment="1">
      <alignment horizontal="center" vertical="center"/>
    </xf>
    <xf numFmtId="181" fontId="5" fillId="0" borderId="12" xfId="1" applyNumberFormat="1" applyFont="1" applyBorder="1" applyAlignment="1">
      <alignment horizontal="right" vertical="center"/>
    </xf>
    <xf numFmtId="181" fontId="5" fillId="0" borderId="13" xfId="1" applyNumberFormat="1" applyFont="1" applyBorder="1" applyAlignment="1">
      <alignment vertical="center"/>
    </xf>
    <xf numFmtId="181" fontId="5" fillId="0" borderId="4" xfId="1" applyNumberFormat="1" applyFont="1" applyBorder="1" applyAlignment="1">
      <alignment horizontal="right" vertical="center"/>
    </xf>
    <xf numFmtId="177" fontId="5" fillId="0" borderId="3" xfId="1" applyNumberFormat="1" applyFont="1" applyBorder="1" applyAlignment="1">
      <alignment horizontal="center" vertical="center"/>
    </xf>
    <xf numFmtId="181" fontId="5" fillId="0" borderId="1" xfId="1" applyNumberFormat="1" applyFont="1" applyBorder="1" applyAlignment="1">
      <alignment horizontal="center" vertical="center"/>
    </xf>
    <xf numFmtId="181" fontId="5" fillId="0" borderId="2" xfId="1" applyNumberFormat="1" applyFont="1" applyBorder="1" applyAlignment="1">
      <alignment horizontal="right" vertical="center"/>
    </xf>
    <xf numFmtId="181" fontId="5" fillId="0" borderId="3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horizontal="right" vertical="center"/>
    </xf>
    <xf numFmtId="177" fontId="5" fillId="0" borderId="12" xfId="1" applyNumberFormat="1" applyFont="1" applyBorder="1" applyAlignment="1">
      <alignment horizontal="center" vertical="center"/>
    </xf>
    <xf numFmtId="181" fontId="5" fillId="0" borderId="7" xfId="1" applyNumberFormat="1" applyFont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176" fontId="5" fillId="0" borderId="4" xfId="6" applyNumberFormat="1" applyFont="1" applyBorder="1" applyAlignment="1">
      <alignment horizontal="center" vertical="center" wrapText="1"/>
    </xf>
    <xf numFmtId="176" fontId="5" fillId="0" borderId="14" xfId="6" applyNumberFormat="1" applyFont="1" applyBorder="1" applyAlignment="1">
      <alignment horizontal="center" vertical="center" wrapText="1"/>
    </xf>
    <xf numFmtId="176" fontId="5" fillId="0" borderId="12" xfId="1" applyNumberFormat="1" applyFont="1" applyFill="1" applyBorder="1" applyAlignment="1">
      <alignment vertical="center"/>
    </xf>
    <xf numFmtId="176" fontId="5" fillId="0" borderId="13" xfId="6" applyNumberFormat="1" applyFont="1" applyBorder="1" applyAlignment="1">
      <alignment vertical="center"/>
    </xf>
    <xf numFmtId="176" fontId="5" fillId="0" borderId="4" xfId="6" applyNumberFormat="1" applyFont="1" applyFill="1" applyBorder="1" applyAlignment="1">
      <alignment vertical="center"/>
    </xf>
    <xf numFmtId="176" fontId="5" fillId="0" borderId="9" xfId="6" applyNumberFormat="1" applyFont="1" applyBorder="1" applyAlignment="1">
      <alignment horizontal="center" vertical="center" wrapText="1"/>
    </xf>
    <xf numFmtId="176" fontId="5" fillId="0" borderId="9" xfId="6" applyNumberFormat="1" applyFont="1" applyFill="1" applyBorder="1" applyAlignment="1">
      <alignment vertical="center"/>
    </xf>
    <xf numFmtId="176" fontId="5" fillId="0" borderId="10" xfId="6" applyNumberFormat="1" applyFont="1" applyFill="1" applyBorder="1" applyAlignment="1">
      <alignment vertical="center"/>
    </xf>
    <xf numFmtId="176" fontId="6" fillId="0" borderId="0" xfId="6" applyNumberFormat="1" applyFont="1" applyBorder="1" applyAlignment="1">
      <alignment vertical="center"/>
    </xf>
    <xf numFmtId="182" fontId="5" fillId="0" borderId="8" xfId="6" applyNumberFormat="1" applyFont="1" applyBorder="1" applyAlignment="1">
      <alignment vertical="center"/>
    </xf>
    <xf numFmtId="182" fontId="5" fillId="0" borderId="12" xfId="6" applyNumberFormat="1" applyFont="1" applyBorder="1" applyAlignment="1">
      <alignment vertical="center"/>
    </xf>
    <xf numFmtId="182" fontId="5" fillId="0" borderId="13" xfId="6" applyNumberFormat="1" applyFont="1" applyBorder="1" applyAlignment="1">
      <alignment vertical="center"/>
    </xf>
    <xf numFmtId="182" fontId="5" fillId="0" borderId="4" xfId="6" applyNumberFormat="1" applyFont="1" applyBorder="1" applyAlignment="1">
      <alignment vertical="center"/>
    </xf>
    <xf numFmtId="182" fontId="5" fillId="0" borderId="7" xfId="6" applyNumberFormat="1" applyFont="1" applyBorder="1" applyAlignment="1">
      <alignment vertical="center"/>
    </xf>
    <xf numFmtId="182" fontId="5" fillId="0" borderId="0" xfId="6" applyNumberFormat="1" applyFont="1" applyBorder="1" applyAlignment="1">
      <alignment vertical="center"/>
    </xf>
    <xf numFmtId="182" fontId="5" fillId="0" borderId="11" xfId="6" applyNumberFormat="1" applyFont="1" applyBorder="1" applyAlignment="1">
      <alignment vertical="center"/>
    </xf>
    <xf numFmtId="182" fontId="5" fillId="0" borderId="9" xfId="6" applyNumberFormat="1" applyFont="1" applyBorder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176" fontId="5" fillId="0" borderId="0" xfId="6" applyNumberFormat="1" applyFont="1" applyAlignment="1">
      <alignment horizontal="center" vertical="center" wrapText="1"/>
    </xf>
    <xf numFmtId="182" fontId="5" fillId="0" borderId="0" xfId="6" applyNumberFormat="1" applyFont="1" applyAlignment="1">
      <alignment vertical="center"/>
    </xf>
    <xf numFmtId="38" fontId="5" fillId="0" borderId="5" xfId="3" applyFont="1" applyBorder="1" applyAlignment="1">
      <alignment horizontal="center" vertical="center" wrapText="1"/>
    </xf>
    <xf numFmtId="38" fontId="5" fillId="0" borderId="6" xfId="4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6" fontId="5" fillId="0" borderId="10" xfId="6" applyNumberFormat="1" applyFont="1" applyBorder="1" applyAlignment="1">
      <alignment horizontal="center" vertical="center" wrapText="1"/>
    </xf>
    <xf numFmtId="178" fontId="5" fillId="0" borderId="0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7" fontId="5" fillId="0" borderId="11" xfId="1" applyNumberFormat="1" applyFont="1" applyBorder="1" applyAlignment="1">
      <alignment horizontal="right" vertical="center"/>
    </xf>
    <xf numFmtId="178" fontId="5" fillId="0" borderId="2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3" xfId="1" applyNumberFormat="1" applyFont="1" applyBorder="1" applyAlignment="1">
      <alignment horizontal="right" vertical="center"/>
    </xf>
    <xf numFmtId="177" fontId="5" fillId="0" borderId="5" xfId="1" applyNumberFormat="1" applyFont="1" applyBorder="1" applyAlignment="1">
      <alignment horizontal="center" vertical="center" wrapText="1"/>
    </xf>
    <xf numFmtId="177" fontId="5" fillId="0" borderId="7" xfId="1" applyNumberFormat="1" applyFont="1" applyBorder="1" applyAlignment="1">
      <alignment horizontal="center" vertical="center" wrapText="1"/>
    </xf>
    <xf numFmtId="177" fontId="5" fillId="0" borderId="11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9" fontId="5" fillId="0" borderId="7" xfId="1" applyNumberFormat="1" applyFont="1" applyBorder="1" applyAlignment="1">
      <alignment horizontal="right" vertical="center"/>
    </xf>
    <xf numFmtId="41" fontId="5" fillId="0" borderId="0" xfId="1" applyNumberFormat="1" applyFont="1" applyBorder="1" applyAlignment="1">
      <alignment horizontal="right" vertical="center"/>
    </xf>
    <xf numFmtId="179" fontId="5" fillId="0" borderId="9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41" fontId="5" fillId="0" borderId="12" xfId="6" applyNumberFormat="1" applyFont="1" applyFill="1" applyBorder="1" applyAlignment="1">
      <alignment horizontal="right" vertical="center"/>
    </xf>
    <xf numFmtId="41" fontId="5" fillId="0" borderId="13" xfId="6" applyNumberFormat="1" applyFont="1" applyFill="1" applyBorder="1" applyAlignment="1">
      <alignment horizontal="right" vertical="center"/>
    </xf>
    <xf numFmtId="41" fontId="5" fillId="0" borderId="2" xfId="6" applyNumberFormat="1" applyFont="1" applyFill="1" applyBorder="1" applyAlignment="1">
      <alignment horizontal="right" vertical="center"/>
    </xf>
    <xf numFmtId="41" fontId="5" fillId="0" borderId="3" xfId="6" applyNumberFormat="1" applyFont="1" applyFill="1" applyBorder="1" applyAlignment="1">
      <alignment horizontal="right" vertical="center"/>
    </xf>
    <xf numFmtId="38" fontId="5" fillId="0" borderId="0" xfId="4" applyFont="1" applyAlignment="1">
      <alignment vertical="center"/>
    </xf>
    <xf numFmtId="176" fontId="6" fillId="0" borderId="0" xfId="7" applyNumberFormat="1" applyFont="1" applyBorder="1" applyAlignment="1">
      <alignment vertical="top"/>
    </xf>
    <xf numFmtId="176" fontId="5" fillId="0" borderId="7" xfId="7" applyNumberFormat="1" applyFont="1" applyBorder="1" applyAlignment="1">
      <alignment horizontal="distributed" vertical="center" indent="2"/>
    </xf>
    <xf numFmtId="176" fontId="5" fillId="0" borderId="0" xfId="7" applyNumberFormat="1" applyFont="1" applyBorder="1" applyAlignment="1">
      <alignment horizontal="distributed" vertical="center" indent="2"/>
    </xf>
    <xf numFmtId="176" fontId="5" fillId="0" borderId="11" xfId="7" applyNumberFormat="1" applyFont="1" applyBorder="1" applyAlignment="1">
      <alignment horizontal="distributed" vertical="center" indent="2"/>
    </xf>
    <xf numFmtId="176" fontId="5" fillId="0" borderId="0" xfId="7" applyNumberFormat="1" applyFont="1" applyBorder="1" applyAlignment="1">
      <alignment horizontal="distributed" vertical="center"/>
    </xf>
    <xf numFmtId="176" fontId="5" fillId="2" borderId="9" xfId="7" applyNumberFormat="1" applyFont="1" applyFill="1" applyBorder="1" applyAlignment="1">
      <alignment horizontal="distributed" vertical="center"/>
    </xf>
    <xf numFmtId="176" fontId="6" fillId="0" borderId="7" xfId="7" applyNumberFormat="1" applyFont="1" applyBorder="1" applyAlignment="1">
      <alignment vertical="center"/>
    </xf>
    <xf numFmtId="176" fontId="6" fillId="0" borderId="7" xfId="7" applyNumberFormat="1" applyFont="1" applyBorder="1" applyAlignment="1">
      <alignment vertical="top"/>
    </xf>
    <xf numFmtId="176" fontId="5" fillId="0" borderId="15" xfId="7" applyNumberFormat="1" applyFont="1" applyBorder="1" applyAlignment="1">
      <alignment vertical="center"/>
    </xf>
    <xf numFmtId="176" fontId="5" fillId="0" borderId="16" xfId="7" applyNumberFormat="1" applyFont="1" applyBorder="1" applyAlignment="1">
      <alignment vertical="center"/>
    </xf>
    <xf numFmtId="176" fontId="5" fillId="2" borderId="17" xfId="7" applyNumberFormat="1" applyFont="1" applyFill="1" applyBorder="1" applyAlignment="1">
      <alignment horizontal="distributed" vertical="center"/>
    </xf>
    <xf numFmtId="176" fontId="7" fillId="0" borderId="0" xfId="7" applyNumberFormat="1" applyFont="1" applyAlignment="1">
      <alignment vertical="center"/>
    </xf>
    <xf numFmtId="176" fontId="5" fillId="0" borderId="1" xfId="7" applyNumberFormat="1" applyFont="1" applyBorder="1" applyAlignment="1">
      <alignment horizontal="distributed" vertical="center" indent="2"/>
    </xf>
    <xf numFmtId="176" fontId="5" fillId="0" borderId="2" xfId="7" applyNumberFormat="1" applyFont="1" applyBorder="1" applyAlignment="1">
      <alignment horizontal="distributed" vertical="center" indent="2"/>
    </xf>
    <xf numFmtId="176" fontId="5" fillId="0" borderId="3" xfId="7" applyNumberFormat="1" applyFont="1" applyBorder="1" applyAlignment="1">
      <alignment horizontal="distributed" vertical="center" indent="2"/>
    </xf>
    <xf numFmtId="176" fontId="5" fillId="2" borderId="10" xfId="7" applyNumberFormat="1" applyFont="1" applyFill="1" applyBorder="1" applyAlignment="1">
      <alignment horizontal="distributed" vertical="center"/>
    </xf>
    <xf numFmtId="176" fontId="5" fillId="0" borderId="18" xfId="7" applyNumberFormat="1" applyFont="1" applyBorder="1" applyAlignment="1">
      <alignment horizontal="distributed" vertical="center"/>
    </xf>
    <xf numFmtId="176" fontId="5" fillId="0" borderId="19" xfId="7" applyNumberFormat="1" applyFont="1" applyBorder="1" applyAlignment="1">
      <alignment horizontal="distributed" vertical="center"/>
    </xf>
    <xf numFmtId="176" fontId="5" fillId="0" borderId="20" xfId="7" applyNumberFormat="1" applyFont="1" applyBorder="1" applyAlignment="1">
      <alignment horizontal="distributed" vertical="center"/>
    </xf>
    <xf numFmtId="176" fontId="5" fillId="0" borderId="21" xfId="7" applyNumberFormat="1" applyFont="1" applyBorder="1" applyAlignment="1">
      <alignment horizontal="distributed" vertical="center"/>
    </xf>
    <xf numFmtId="176" fontId="5" fillId="0" borderId="22" xfId="7" applyNumberFormat="1" applyFont="1" applyBorder="1" applyAlignment="1">
      <alignment horizontal="distributed" vertical="center"/>
    </xf>
    <xf numFmtId="176" fontId="5" fillId="2" borderId="22" xfId="7" applyNumberFormat="1" applyFont="1" applyFill="1" applyBorder="1" applyAlignment="1">
      <alignment horizontal="distributed" vertical="center"/>
    </xf>
    <xf numFmtId="38" fontId="5" fillId="0" borderId="4" xfId="4" applyFont="1" applyBorder="1" applyAlignment="1">
      <alignment horizontal="center" vertical="center"/>
    </xf>
    <xf numFmtId="38" fontId="5" fillId="0" borderId="5" xfId="4" applyFont="1" applyBorder="1" applyAlignment="1">
      <alignment horizontal="center" vertical="center"/>
    </xf>
    <xf numFmtId="38" fontId="5" fillId="0" borderId="7" xfId="4" applyFont="1" applyBorder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38" fontId="5" fillId="2" borderId="23" xfId="4" applyFont="1" applyFill="1" applyBorder="1" applyAlignment="1">
      <alignment vertical="center"/>
    </xf>
    <xf numFmtId="38" fontId="8" fillId="0" borderId="24" xfId="4" applyFont="1" applyBorder="1" applyAlignment="1">
      <alignment horizontal="right" vertical="center"/>
    </xf>
    <xf numFmtId="38" fontId="8" fillId="0" borderId="25" xfId="4" applyFont="1" applyBorder="1" applyAlignment="1">
      <alignment horizontal="right" vertical="center"/>
    </xf>
    <xf numFmtId="38" fontId="8" fillId="0" borderId="26" xfId="4" applyFont="1" applyBorder="1" applyAlignment="1">
      <alignment horizontal="right" vertical="center"/>
    </xf>
    <xf numFmtId="38" fontId="8" fillId="0" borderId="27" xfId="4" applyFont="1" applyBorder="1" applyAlignment="1">
      <alignment horizontal="right" vertical="center"/>
    </xf>
    <xf numFmtId="38" fontId="6" fillId="0" borderId="7" xfId="4" applyFont="1" applyBorder="1" applyAlignment="1">
      <alignment vertical="center"/>
    </xf>
    <xf numFmtId="38" fontId="6" fillId="0" borderId="0" xfId="4" applyFont="1" applyBorder="1" applyAlignment="1">
      <alignment vertical="center"/>
    </xf>
    <xf numFmtId="38" fontId="9" fillId="0" borderId="24" xfId="4" applyFont="1" applyBorder="1" applyAlignment="1">
      <alignment horizontal="right" vertical="center"/>
    </xf>
    <xf numFmtId="38" fontId="9" fillId="0" borderId="25" xfId="4" applyFont="1" applyBorder="1" applyAlignment="1">
      <alignment horizontal="right" vertical="center"/>
    </xf>
    <xf numFmtId="38" fontId="9" fillId="0" borderId="27" xfId="4" applyFont="1" applyBorder="1" applyAlignment="1">
      <alignment horizontal="right" vertical="center"/>
    </xf>
    <xf numFmtId="38" fontId="6" fillId="0" borderId="7" xfId="4" applyFont="1" applyBorder="1" applyAlignment="1">
      <alignment vertical="top"/>
    </xf>
    <xf numFmtId="38" fontId="6" fillId="0" borderId="0" xfId="4" applyFont="1" applyBorder="1" applyAlignment="1">
      <alignment vertical="top"/>
    </xf>
    <xf numFmtId="41" fontId="5" fillId="0" borderId="25" xfId="4" applyNumberFormat="1" applyFont="1" applyFill="1" applyBorder="1" applyAlignment="1">
      <alignment horizontal="right" vertical="center"/>
    </xf>
    <xf numFmtId="38" fontId="5" fillId="0" borderId="25" xfId="4" applyFont="1" applyFill="1" applyBorder="1" applyAlignment="1">
      <alignment horizontal="right" vertical="center"/>
    </xf>
    <xf numFmtId="38" fontId="8" fillId="0" borderId="28" xfId="4" applyFont="1" applyBorder="1" applyAlignment="1">
      <alignment horizontal="right" vertical="center"/>
    </xf>
    <xf numFmtId="38" fontId="5" fillId="0" borderId="9" xfId="4" applyFont="1" applyBorder="1" applyAlignment="1">
      <alignment horizontal="center" vertical="center"/>
    </xf>
    <xf numFmtId="38" fontId="8" fillId="0" borderId="29" xfId="4" applyFont="1" applyBorder="1" applyAlignment="1">
      <alignment horizontal="right" vertical="center"/>
    </xf>
    <xf numFmtId="38" fontId="8" fillId="0" borderId="30" xfId="4" applyFont="1" applyBorder="1" applyAlignment="1">
      <alignment horizontal="right" vertical="center"/>
    </xf>
    <xf numFmtId="38" fontId="8" fillId="0" borderId="31" xfId="4" applyFont="1" applyBorder="1" applyAlignment="1">
      <alignment horizontal="right" vertical="center"/>
    </xf>
    <xf numFmtId="38" fontId="8" fillId="0" borderId="32" xfId="4" applyFont="1" applyBorder="1" applyAlignment="1">
      <alignment horizontal="right" vertical="center"/>
    </xf>
    <xf numFmtId="38" fontId="9" fillId="0" borderId="29" xfId="4" applyFont="1" applyBorder="1" applyAlignment="1">
      <alignment horizontal="right" vertical="center"/>
    </xf>
    <xf numFmtId="38" fontId="9" fillId="0" borderId="30" xfId="4" applyFont="1" applyBorder="1" applyAlignment="1">
      <alignment horizontal="right" vertical="center"/>
    </xf>
    <xf numFmtId="38" fontId="9" fillId="0" borderId="32" xfId="4" applyFont="1" applyBorder="1" applyAlignment="1">
      <alignment horizontal="right" vertical="center"/>
    </xf>
    <xf numFmtId="41" fontId="5" fillId="0" borderId="30" xfId="4" applyNumberFormat="1" applyFont="1" applyBorder="1" applyAlignment="1">
      <alignment horizontal="right" vertical="center"/>
    </xf>
    <xf numFmtId="38" fontId="5" fillId="0" borderId="30" xfId="4" applyFont="1" applyBorder="1" applyAlignment="1">
      <alignment horizontal="right" vertical="center"/>
    </xf>
    <xf numFmtId="38" fontId="8" fillId="0" borderId="33" xfId="4" applyFont="1" applyBorder="1" applyAlignment="1">
      <alignment horizontal="right" vertical="center"/>
    </xf>
    <xf numFmtId="38" fontId="5" fillId="0" borderId="8" xfId="4" applyFont="1" applyBorder="1" applyAlignment="1">
      <alignment horizontal="center" vertical="center"/>
    </xf>
    <xf numFmtId="38" fontId="5" fillId="0" borderId="13" xfId="4" applyFont="1" applyBorder="1" applyAlignment="1">
      <alignment horizontal="center" vertical="center"/>
    </xf>
    <xf numFmtId="38" fontId="5" fillId="0" borderId="2" xfId="4" applyFont="1" applyBorder="1" applyAlignment="1">
      <alignment horizontal="right" vertical="center"/>
    </xf>
    <xf numFmtId="38" fontId="5" fillId="0" borderId="2" xfId="4" applyFont="1" applyBorder="1" applyAlignment="1">
      <alignment vertical="center"/>
    </xf>
    <xf numFmtId="38" fontId="8" fillId="0" borderId="34" xfId="4" applyFont="1" applyBorder="1" applyAlignment="1">
      <alignment horizontal="right" vertical="center"/>
    </xf>
    <xf numFmtId="38" fontId="8" fillId="0" borderId="35" xfId="4" applyFont="1" applyBorder="1" applyAlignment="1">
      <alignment horizontal="right" vertical="center"/>
    </xf>
    <xf numFmtId="38" fontId="8" fillId="0" borderId="36" xfId="4" applyFont="1" applyBorder="1" applyAlignment="1">
      <alignment horizontal="right" vertical="center"/>
    </xf>
    <xf numFmtId="38" fontId="8" fillId="0" borderId="37" xfId="4" applyFont="1" applyBorder="1" applyAlignment="1">
      <alignment horizontal="right" vertical="center"/>
    </xf>
    <xf numFmtId="38" fontId="5" fillId="2" borderId="38" xfId="4" applyFont="1" applyFill="1" applyBorder="1" applyAlignment="1">
      <alignment vertical="center"/>
    </xf>
    <xf numFmtId="38" fontId="8" fillId="0" borderId="39" xfId="4" applyFont="1" applyBorder="1" applyAlignment="1">
      <alignment horizontal="right" vertical="center"/>
    </xf>
    <xf numFmtId="38" fontId="8" fillId="0" borderId="40" xfId="4" applyFont="1" applyBorder="1" applyAlignment="1">
      <alignment horizontal="right" vertical="center"/>
    </xf>
    <xf numFmtId="38" fontId="8" fillId="0" borderId="41" xfId="4" applyFont="1" applyBorder="1" applyAlignment="1">
      <alignment horizontal="right" vertical="center"/>
    </xf>
    <xf numFmtId="38" fontId="9" fillId="0" borderId="39" xfId="4" applyFont="1" applyBorder="1" applyAlignment="1">
      <alignment horizontal="right" vertical="center"/>
    </xf>
    <xf numFmtId="38" fontId="9" fillId="0" borderId="40" xfId="4" applyFont="1" applyBorder="1" applyAlignment="1">
      <alignment horizontal="right" vertical="center"/>
    </xf>
    <xf numFmtId="38" fontId="9" fillId="0" borderId="41" xfId="4" applyFont="1" applyBorder="1" applyAlignment="1">
      <alignment horizontal="right" vertical="center"/>
    </xf>
    <xf numFmtId="41" fontId="5" fillId="0" borderId="40" xfId="4" applyNumberFormat="1" applyFont="1" applyFill="1" applyBorder="1" applyAlignment="1">
      <alignment horizontal="right" vertical="center"/>
    </xf>
    <xf numFmtId="41" fontId="5" fillId="0" borderId="35" xfId="4" applyNumberFormat="1" applyFont="1" applyBorder="1" applyAlignment="1">
      <alignment horizontal="right" vertical="center"/>
    </xf>
    <xf numFmtId="38" fontId="5" fillId="0" borderId="35" xfId="4" applyFont="1" applyBorder="1" applyAlignment="1">
      <alignment horizontal="right" vertical="center"/>
    </xf>
    <xf numFmtId="38" fontId="8" fillId="0" borderId="42" xfId="4" applyFont="1" applyBorder="1" applyAlignment="1">
      <alignment horizontal="right" vertical="center"/>
    </xf>
    <xf numFmtId="176" fontId="5" fillId="0" borderId="6" xfId="7" applyNumberFormat="1" applyFont="1" applyBorder="1" applyAlignment="1">
      <alignment horizontal="center" vertical="center" wrapText="1"/>
    </xf>
    <xf numFmtId="176" fontId="5" fillId="2" borderId="14" xfId="2" applyNumberFormat="1" applyFont="1" applyFill="1" applyBorder="1" applyAlignment="1">
      <alignment vertical="center"/>
    </xf>
    <xf numFmtId="176" fontId="5" fillId="0" borderId="43" xfId="2" applyNumberFormat="1" applyFont="1" applyBorder="1" applyAlignment="1">
      <alignment vertical="center"/>
    </xf>
    <xf numFmtId="176" fontId="5" fillId="0" borderId="44" xfId="2" applyNumberFormat="1" applyFont="1" applyBorder="1" applyAlignment="1">
      <alignment vertical="center"/>
    </xf>
    <xf numFmtId="176" fontId="5" fillId="0" borderId="45" xfId="2" applyNumberFormat="1" applyFont="1" applyBorder="1" applyAlignment="1">
      <alignment vertical="center"/>
    </xf>
    <xf numFmtId="176" fontId="5" fillId="0" borderId="46" xfId="2" applyNumberFormat="1" applyFont="1" applyBorder="1" applyAlignment="1">
      <alignment vertical="center"/>
    </xf>
    <xf numFmtId="176" fontId="5" fillId="2" borderId="9" xfId="2" applyNumberFormat="1" applyFont="1" applyFill="1" applyBorder="1" applyAlignment="1">
      <alignment vertical="center"/>
    </xf>
    <xf numFmtId="176" fontId="5" fillId="0" borderId="47" xfId="2" applyNumberFormat="1" applyFont="1" applyBorder="1" applyAlignment="1">
      <alignment vertical="center"/>
    </xf>
    <xf numFmtId="176" fontId="5" fillId="0" borderId="48" xfId="7" applyNumberFormat="1" applyFont="1" applyFill="1" applyBorder="1" applyAlignment="1">
      <alignment vertical="center"/>
    </xf>
    <xf numFmtId="41" fontId="5" fillId="0" borderId="44" xfId="7" applyNumberFormat="1" applyFont="1" applyFill="1" applyBorder="1" applyAlignment="1">
      <alignment horizontal="right" vertical="center"/>
    </xf>
    <xf numFmtId="176" fontId="5" fillId="0" borderId="44" xfId="2" applyNumberFormat="1" applyFont="1" applyBorder="1" applyAlignment="1">
      <alignment horizontal="right" vertical="center"/>
    </xf>
    <xf numFmtId="176" fontId="5" fillId="0" borderId="17" xfId="2" applyNumberFormat="1" applyFont="1" applyBorder="1" applyAlignment="1">
      <alignment vertical="center"/>
    </xf>
    <xf numFmtId="183" fontId="5" fillId="2" borderId="49" xfId="2" applyNumberFormat="1" applyFont="1" applyFill="1" applyBorder="1" applyAlignment="1">
      <alignment vertical="center"/>
    </xf>
    <xf numFmtId="183" fontId="5" fillId="0" borderId="50" xfId="2" applyNumberFormat="1" applyFont="1" applyBorder="1" applyAlignment="1">
      <alignment vertical="center"/>
    </xf>
    <xf numFmtId="41" fontId="5" fillId="0" borderId="50" xfId="2" applyNumberFormat="1" applyFont="1" applyBorder="1" applyAlignment="1">
      <alignment horizontal="right" vertical="center"/>
    </xf>
    <xf numFmtId="183" fontId="5" fillId="0" borderId="50" xfId="2" applyNumberFormat="1" applyFont="1" applyBorder="1" applyAlignment="1">
      <alignment horizontal="right" vertical="center"/>
    </xf>
    <xf numFmtId="183" fontId="5" fillId="0" borderId="28" xfId="2" applyNumberFormat="1" applyFont="1" applyBorder="1" applyAlignment="1">
      <alignment vertical="center"/>
    </xf>
    <xf numFmtId="183" fontId="5" fillId="2" borderId="38" xfId="2" applyNumberFormat="1" applyFont="1" applyFill="1" applyBorder="1" applyAlignment="1">
      <alignment vertical="center"/>
    </xf>
    <xf numFmtId="183" fontId="5" fillId="0" borderId="18" xfId="2" applyNumberFormat="1" applyFont="1" applyBorder="1" applyAlignment="1">
      <alignment vertical="center"/>
    </xf>
    <xf numFmtId="41" fontId="5" fillId="0" borderId="18" xfId="2" applyNumberFormat="1" applyFont="1" applyBorder="1" applyAlignment="1">
      <alignment horizontal="right" vertical="center"/>
    </xf>
    <xf numFmtId="183" fontId="5" fillId="0" borderId="18" xfId="2" applyNumberFormat="1" applyFont="1" applyBorder="1" applyAlignment="1">
      <alignment horizontal="right" vertical="center"/>
    </xf>
    <xf numFmtId="183" fontId="5" fillId="0" borderId="22" xfId="2" applyNumberFormat="1" applyFont="1" applyBorder="1" applyAlignment="1">
      <alignment vertical="center"/>
    </xf>
    <xf numFmtId="176" fontId="5" fillId="2" borderId="23" xfId="2" applyNumberFormat="1" applyFont="1" applyFill="1" applyBorder="1" applyAlignment="1">
      <alignment vertical="center"/>
    </xf>
    <xf numFmtId="176" fontId="5" fillId="0" borderId="24" xfId="2" applyNumberFormat="1" applyFont="1" applyBorder="1" applyAlignment="1">
      <alignment vertical="center"/>
    </xf>
    <xf numFmtId="176" fontId="5" fillId="0" borderId="25" xfId="2" applyNumberFormat="1" applyFont="1" applyBorder="1" applyAlignment="1">
      <alignment vertical="center"/>
    </xf>
    <xf numFmtId="176" fontId="5" fillId="0" borderId="26" xfId="2" applyNumberFormat="1" applyFont="1" applyBorder="1" applyAlignment="1">
      <alignment vertical="center"/>
    </xf>
    <xf numFmtId="176" fontId="5" fillId="0" borderId="27" xfId="2" applyNumberFormat="1" applyFont="1" applyBorder="1" applyAlignment="1">
      <alignment vertical="center"/>
    </xf>
    <xf numFmtId="177" fontId="5" fillId="2" borderId="23" xfId="2" applyNumberFormat="1" applyFont="1" applyFill="1" applyBorder="1" applyAlignment="1">
      <alignment vertical="center"/>
    </xf>
    <xf numFmtId="176" fontId="5" fillId="0" borderId="51" xfId="2" applyNumberFormat="1" applyFont="1" applyBorder="1" applyAlignment="1">
      <alignment vertical="center"/>
    </xf>
    <xf numFmtId="176" fontId="5" fillId="0" borderId="25" xfId="2" applyNumberFormat="1" applyFont="1" applyBorder="1" applyAlignment="1">
      <alignment horizontal="right" vertical="center"/>
    </xf>
    <xf numFmtId="176" fontId="5" fillId="0" borderId="52" xfId="2" applyNumberFormat="1" applyFont="1" applyBorder="1" applyAlignment="1">
      <alignment vertical="center"/>
    </xf>
    <xf numFmtId="176" fontId="5" fillId="0" borderId="29" xfId="2" applyNumberFormat="1" applyFont="1" applyBorder="1" applyAlignment="1">
      <alignment vertical="center"/>
    </xf>
    <xf numFmtId="176" fontId="5" fillId="0" borderId="30" xfId="2" applyNumberFormat="1" applyFont="1" applyBorder="1" applyAlignment="1">
      <alignment vertical="center"/>
    </xf>
    <xf numFmtId="176" fontId="5" fillId="0" borderId="31" xfId="2" applyNumberFormat="1" applyFont="1" applyBorder="1" applyAlignment="1">
      <alignment vertical="center"/>
    </xf>
    <xf numFmtId="176" fontId="5" fillId="0" borderId="32" xfId="2" applyNumberFormat="1" applyFont="1" applyBorder="1" applyAlignment="1">
      <alignment vertical="center"/>
    </xf>
    <xf numFmtId="176" fontId="5" fillId="2" borderId="53" xfId="2" applyNumberFormat="1" applyFont="1" applyFill="1" applyBorder="1" applyAlignment="1">
      <alignment vertical="center"/>
    </xf>
    <xf numFmtId="177" fontId="5" fillId="2" borderId="53" xfId="2" applyNumberFormat="1" applyFont="1" applyFill="1" applyBorder="1" applyAlignment="1">
      <alignment vertical="center"/>
    </xf>
    <xf numFmtId="176" fontId="5" fillId="0" borderId="54" xfId="2" applyNumberFormat="1" applyFont="1" applyBorder="1" applyAlignment="1">
      <alignment vertical="center"/>
    </xf>
    <xf numFmtId="176" fontId="5" fillId="0" borderId="30" xfId="2" applyNumberFormat="1" applyFont="1" applyBorder="1" applyAlignment="1">
      <alignment horizontal="right" vertical="center"/>
    </xf>
    <xf numFmtId="176" fontId="5" fillId="0" borderId="33" xfId="2" applyNumberFormat="1" applyFont="1" applyBorder="1" applyAlignment="1">
      <alignment vertical="center"/>
    </xf>
    <xf numFmtId="176" fontId="5" fillId="0" borderId="34" xfId="2" applyNumberFormat="1" applyFont="1" applyBorder="1" applyAlignment="1">
      <alignment vertical="center"/>
    </xf>
    <xf numFmtId="176" fontId="5" fillId="0" borderId="35" xfId="2" applyNumberFormat="1" applyFont="1" applyBorder="1" applyAlignment="1">
      <alignment vertical="center"/>
    </xf>
    <xf numFmtId="176" fontId="5" fillId="0" borderId="36" xfId="2" applyNumberFormat="1" applyFont="1" applyBorder="1" applyAlignment="1">
      <alignment vertical="center"/>
    </xf>
    <xf numFmtId="176" fontId="5" fillId="0" borderId="37" xfId="2" applyNumberFormat="1" applyFont="1" applyBorder="1" applyAlignment="1">
      <alignment vertical="center"/>
    </xf>
    <xf numFmtId="176" fontId="5" fillId="2" borderId="38" xfId="2" applyNumberFormat="1" applyFont="1" applyFill="1" applyBorder="1" applyAlignment="1">
      <alignment vertical="center"/>
    </xf>
    <xf numFmtId="176" fontId="5" fillId="0" borderId="39" xfId="2" applyNumberFormat="1" applyFont="1" applyBorder="1" applyAlignment="1">
      <alignment vertical="center"/>
    </xf>
    <xf numFmtId="176" fontId="5" fillId="0" borderId="40" xfId="2" applyNumberFormat="1" applyFont="1" applyBorder="1" applyAlignment="1">
      <alignment vertical="center"/>
    </xf>
    <xf numFmtId="176" fontId="5" fillId="0" borderId="41" xfId="7" applyNumberFormat="1" applyFont="1" applyFill="1" applyBorder="1" applyAlignment="1">
      <alignment vertical="center"/>
    </xf>
    <xf numFmtId="177" fontId="5" fillId="2" borderId="38" xfId="2" applyNumberFormat="1" applyFont="1" applyFill="1" applyBorder="1" applyAlignment="1">
      <alignment vertical="center"/>
    </xf>
    <xf numFmtId="176" fontId="5" fillId="0" borderId="55" xfId="2" applyNumberFormat="1" applyFont="1" applyBorder="1" applyAlignment="1">
      <alignment vertical="center"/>
    </xf>
    <xf numFmtId="176" fontId="5" fillId="0" borderId="40" xfId="2" applyNumberFormat="1" applyFont="1" applyBorder="1" applyAlignment="1">
      <alignment horizontal="right" vertical="center"/>
    </xf>
    <xf numFmtId="176" fontId="5" fillId="0" borderId="42" xfId="2" applyNumberFormat="1" applyFont="1" applyBorder="1" applyAlignment="1">
      <alignment vertical="center"/>
    </xf>
    <xf numFmtId="177" fontId="5" fillId="2" borderId="49" xfId="2" applyNumberFormat="1" applyFont="1" applyFill="1" applyBorder="1" applyAlignment="1">
      <alignment vertical="center"/>
    </xf>
    <xf numFmtId="177" fontId="5" fillId="0" borderId="50" xfId="2" applyNumberFormat="1" applyFont="1" applyBorder="1" applyAlignment="1">
      <alignment vertical="center"/>
    </xf>
    <xf numFmtId="177" fontId="6" fillId="0" borderId="7" xfId="2" applyNumberFormat="1" applyFont="1" applyBorder="1" applyAlignment="1">
      <alignment vertical="center"/>
    </xf>
    <xf numFmtId="177" fontId="6" fillId="0" borderId="7" xfId="2" applyNumberFormat="1" applyFont="1" applyBorder="1" applyAlignment="1">
      <alignment vertical="top"/>
    </xf>
    <xf numFmtId="177" fontId="6" fillId="0" borderId="0" xfId="2" applyNumberFormat="1" applyFont="1" applyBorder="1" applyAlignment="1">
      <alignment vertical="top"/>
    </xf>
    <xf numFmtId="177" fontId="5" fillId="0" borderId="50" xfId="2" applyNumberFormat="1" applyFont="1" applyBorder="1" applyAlignment="1">
      <alignment horizontal="right" vertical="center"/>
    </xf>
    <xf numFmtId="177" fontId="5" fillId="0" borderId="28" xfId="2" applyNumberFormat="1" applyFont="1" applyBorder="1" applyAlignment="1">
      <alignment vertical="center"/>
    </xf>
    <xf numFmtId="177" fontId="5" fillId="0" borderId="39" xfId="2" applyNumberFormat="1" applyFont="1" applyBorder="1" applyAlignment="1">
      <alignment vertical="center"/>
    </xf>
    <xf numFmtId="41" fontId="5" fillId="0" borderId="39" xfId="2" applyNumberFormat="1" applyFont="1" applyBorder="1" applyAlignment="1">
      <alignment vertical="center"/>
    </xf>
    <xf numFmtId="177" fontId="5" fillId="0" borderId="39" xfId="2" applyNumberFormat="1" applyFont="1" applyBorder="1" applyAlignment="1">
      <alignment horizontal="right" vertical="center"/>
    </xf>
    <xf numFmtId="177" fontId="5" fillId="0" borderId="42" xfId="2" applyNumberFormat="1" applyFont="1" applyBorder="1" applyAlignment="1">
      <alignment vertical="center"/>
    </xf>
    <xf numFmtId="179" fontId="5" fillId="2" borderId="23" xfId="2" applyNumberFormat="1" applyFont="1" applyFill="1" applyBorder="1" applyAlignment="1">
      <alignment vertical="center"/>
    </xf>
    <xf numFmtId="179" fontId="5" fillId="0" borderId="56" xfId="2" applyNumberFormat="1" applyFont="1" applyFill="1" applyBorder="1" applyAlignment="1">
      <alignment vertical="center"/>
    </xf>
    <xf numFmtId="179" fontId="5" fillId="0" borderId="57" xfId="2" applyNumberFormat="1" applyFont="1" applyFill="1" applyBorder="1" applyAlignment="1">
      <alignment vertical="center"/>
    </xf>
    <xf numFmtId="179" fontId="5" fillId="0" borderId="28" xfId="2" applyNumberFormat="1" applyFont="1" applyFill="1" applyBorder="1" applyAlignment="1">
      <alignment vertical="center"/>
    </xf>
    <xf numFmtId="179" fontId="5" fillId="0" borderId="57" xfId="2" applyNumberFormat="1" applyFont="1" applyFill="1" applyBorder="1" applyAlignment="1">
      <alignment horizontal="right" vertical="center"/>
    </xf>
    <xf numFmtId="179" fontId="5" fillId="2" borderId="58" xfId="2" applyNumberFormat="1" applyFont="1" applyFill="1" applyBorder="1" applyAlignment="1">
      <alignment vertical="center"/>
    </xf>
    <xf numFmtId="179" fontId="5" fillId="0" borderId="59" xfId="2" applyNumberFormat="1" applyFont="1" applyFill="1" applyBorder="1" applyAlignment="1">
      <alignment vertical="center"/>
    </xf>
    <xf numFmtId="179" fontId="5" fillId="0" borderId="40" xfId="2" applyNumberFormat="1" applyFont="1" applyFill="1" applyBorder="1" applyAlignment="1">
      <alignment vertical="center"/>
    </xf>
    <xf numFmtId="184" fontId="5" fillId="0" borderId="40" xfId="2" applyNumberFormat="1" applyFont="1" applyFill="1" applyBorder="1" applyAlignment="1">
      <alignment vertical="center"/>
    </xf>
    <xf numFmtId="179" fontId="5" fillId="0" borderId="42" xfId="2" applyNumberFormat="1" applyFont="1" applyFill="1" applyBorder="1" applyAlignment="1">
      <alignment vertical="center"/>
    </xf>
    <xf numFmtId="177" fontId="6" fillId="0" borderId="7" xfId="2" applyNumberFormat="1" applyFont="1" applyBorder="1" applyAlignment="1">
      <alignment horizontal="right" vertical="center"/>
    </xf>
    <xf numFmtId="177" fontId="6" fillId="0" borderId="7" xfId="2" applyNumberFormat="1" applyFont="1" applyBorder="1" applyAlignment="1">
      <alignment horizontal="right" vertical="top"/>
    </xf>
    <xf numFmtId="177" fontId="6" fillId="0" borderId="0" xfId="2" applyNumberFormat="1" applyFont="1" applyBorder="1" applyAlignment="1">
      <alignment horizontal="right" vertical="top"/>
    </xf>
    <xf numFmtId="41" fontId="5" fillId="0" borderId="59" xfId="2" applyNumberFormat="1" applyFont="1" applyFill="1" applyBorder="1" applyAlignment="1">
      <alignment vertical="center"/>
    </xf>
    <xf numFmtId="41" fontId="5" fillId="0" borderId="40" xfId="2" applyNumberFormat="1" applyFont="1" applyFill="1" applyBorder="1" applyAlignment="1">
      <alignment vertical="center"/>
    </xf>
    <xf numFmtId="179" fontId="5" fillId="0" borderId="40" xfId="2" applyNumberFormat="1" applyFont="1" applyFill="1" applyBorder="1" applyAlignment="1">
      <alignment horizontal="right" vertical="center"/>
    </xf>
    <xf numFmtId="181" fontId="5" fillId="2" borderId="49" xfId="2" applyNumberFormat="1" applyFont="1" applyFill="1" applyBorder="1" applyAlignment="1">
      <alignment vertical="center"/>
    </xf>
    <xf numFmtId="181" fontId="5" fillId="0" borderId="56" xfId="2" applyNumberFormat="1" applyFont="1" applyFill="1" applyBorder="1" applyAlignment="1">
      <alignment vertical="center"/>
    </xf>
    <xf numFmtId="181" fontId="5" fillId="0" borderId="57" xfId="2" applyNumberFormat="1" applyFont="1" applyFill="1" applyBorder="1" applyAlignment="1">
      <alignment vertical="center"/>
    </xf>
    <xf numFmtId="181" fontId="5" fillId="0" borderId="28" xfId="2" applyNumberFormat="1" applyFont="1" applyFill="1" applyBorder="1" applyAlignment="1">
      <alignment vertical="center"/>
    </xf>
    <xf numFmtId="181" fontId="5" fillId="0" borderId="57" xfId="2" applyNumberFormat="1" applyFont="1" applyFill="1" applyBorder="1" applyAlignment="1">
      <alignment horizontal="right" vertical="center"/>
    </xf>
    <xf numFmtId="181" fontId="5" fillId="2" borderId="38" xfId="2" applyNumberFormat="1" applyFont="1" applyFill="1" applyBorder="1" applyAlignment="1">
      <alignment vertical="center"/>
    </xf>
    <xf numFmtId="181" fontId="5" fillId="0" borderId="59" xfId="2" applyNumberFormat="1" applyFont="1" applyFill="1" applyBorder="1" applyAlignment="1">
      <alignment vertical="center"/>
    </xf>
    <xf numFmtId="181" fontId="5" fillId="0" borderId="40" xfId="2" applyNumberFormat="1" applyFont="1" applyFill="1" applyBorder="1" applyAlignment="1">
      <alignment vertical="center"/>
    </xf>
    <xf numFmtId="181" fontId="5" fillId="0" borderId="42" xfId="2" applyNumberFormat="1" applyFont="1" applyFill="1" applyBorder="1" applyAlignment="1">
      <alignment vertical="center"/>
    </xf>
    <xf numFmtId="42" fontId="5" fillId="0" borderId="40" xfId="2" applyNumberFormat="1" applyFont="1" applyFill="1" applyBorder="1" applyAlignment="1">
      <alignment horizontal="right" vertical="center"/>
    </xf>
    <xf numFmtId="181" fontId="5" fillId="2" borderId="58" xfId="2" applyNumberFormat="1" applyFont="1" applyFill="1" applyBorder="1" applyAlignment="1">
      <alignment vertical="center"/>
    </xf>
    <xf numFmtId="181" fontId="5" fillId="0" borderId="45" xfId="2" applyNumberFormat="1" applyFont="1" applyFill="1" applyBorder="1" applyAlignment="1">
      <alignment vertical="center"/>
    </xf>
    <xf numFmtId="181" fontId="5" fillId="0" borderId="44" xfId="2" applyNumberFormat="1" applyFont="1" applyFill="1" applyBorder="1" applyAlignment="1">
      <alignment vertical="center"/>
    </xf>
    <xf numFmtId="181" fontId="5" fillId="0" borderId="46" xfId="2" applyNumberFormat="1" applyFont="1" applyFill="1" applyBorder="1" applyAlignment="1">
      <alignment vertical="center"/>
    </xf>
    <xf numFmtId="41" fontId="5" fillId="0" borderId="19" xfId="7" applyNumberFormat="1" applyFont="1" applyFill="1" applyBorder="1" applyAlignment="1">
      <alignment horizontal="right" vertical="center"/>
    </xf>
    <xf numFmtId="181" fontId="5" fillId="0" borderId="44" xfId="2" applyNumberFormat="1" applyFont="1" applyFill="1" applyBorder="1" applyAlignment="1">
      <alignment horizontal="right" vertical="center"/>
    </xf>
    <xf numFmtId="176" fontId="5" fillId="2" borderId="49" xfId="7" applyNumberFormat="1" applyFont="1" applyFill="1" applyBorder="1" applyAlignment="1">
      <alignment vertical="center"/>
    </xf>
    <xf numFmtId="38" fontId="8" fillId="0" borderId="50" xfId="10" applyFont="1" applyBorder="1">
      <alignment vertical="center"/>
    </xf>
    <xf numFmtId="38" fontId="8" fillId="0" borderId="57" xfId="10" applyFont="1" applyBorder="1">
      <alignment vertical="center"/>
    </xf>
    <xf numFmtId="38" fontId="8" fillId="0" borderId="60" xfId="10" applyFont="1" applyBorder="1">
      <alignment vertical="center"/>
    </xf>
    <xf numFmtId="38" fontId="8" fillId="0" borderId="25" xfId="10" applyFont="1" applyBorder="1">
      <alignment vertical="center"/>
    </xf>
    <xf numFmtId="0" fontId="8" fillId="0" borderId="50" xfId="9" applyFont="1" applyBorder="1"/>
    <xf numFmtId="0" fontId="8" fillId="0" borderId="57" xfId="9" applyFont="1" applyBorder="1"/>
    <xf numFmtId="176" fontId="5" fillId="2" borderId="49" xfId="7" applyNumberFormat="1" applyFont="1" applyFill="1" applyBorder="1" applyAlignment="1">
      <alignment horizontal="right" vertical="center"/>
    </xf>
    <xf numFmtId="38" fontId="5" fillId="2" borderId="49" xfId="10" applyFont="1" applyFill="1" applyBorder="1" applyAlignment="1">
      <alignment vertical="center"/>
    </xf>
    <xf numFmtId="38" fontId="5" fillId="2" borderId="49" xfId="10" applyFont="1" applyFill="1" applyBorder="1" applyAlignment="1">
      <alignment horizontal="right" vertical="center"/>
    </xf>
    <xf numFmtId="41" fontId="5" fillId="0" borderId="57" xfId="7" applyNumberFormat="1" applyFont="1" applyBorder="1" applyAlignment="1">
      <alignment horizontal="right" vertical="center"/>
    </xf>
    <xf numFmtId="176" fontId="5" fillId="0" borderId="57" xfId="7" applyNumberFormat="1" applyFont="1" applyBorder="1" applyAlignment="1">
      <alignment horizontal="right" vertical="center"/>
    </xf>
    <xf numFmtId="0" fontId="8" fillId="0" borderId="60" xfId="9" applyFont="1" applyBorder="1"/>
    <xf numFmtId="0" fontId="8" fillId="0" borderId="28" xfId="9" applyFont="1" applyBorder="1"/>
    <xf numFmtId="38" fontId="8" fillId="0" borderId="29" xfId="10" applyFont="1" applyBorder="1">
      <alignment vertical="center"/>
    </xf>
    <xf numFmtId="38" fontId="8" fillId="0" borderId="30" xfId="10" applyFont="1" applyBorder="1">
      <alignment vertical="center"/>
    </xf>
    <xf numFmtId="38" fontId="8" fillId="0" borderId="32" xfId="10" applyFont="1" applyBorder="1">
      <alignment vertical="center"/>
    </xf>
    <xf numFmtId="0" fontId="8" fillId="0" borderId="29" xfId="9" applyFont="1" applyBorder="1"/>
    <xf numFmtId="0" fontId="8" fillId="0" borderId="30" xfId="9" applyFont="1" applyBorder="1"/>
    <xf numFmtId="176" fontId="5" fillId="2" borderId="53" xfId="7" applyNumberFormat="1" applyFont="1" applyFill="1" applyBorder="1" applyAlignment="1">
      <alignment horizontal="right" vertical="center"/>
    </xf>
    <xf numFmtId="38" fontId="5" fillId="2" borderId="53" xfId="10" applyFont="1" applyFill="1" applyBorder="1" applyAlignment="1">
      <alignment vertical="center"/>
    </xf>
    <xf numFmtId="38" fontId="5" fillId="2" borderId="53" xfId="10" applyFont="1" applyFill="1" applyBorder="1" applyAlignment="1">
      <alignment horizontal="right" vertical="center"/>
    </xf>
    <xf numFmtId="0" fontId="8" fillId="0" borderId="32" xfId="9" applyFont="1" applyBorder="1"/>
    <xf numFmtId="0" fontId="8" fillId="0" borderId="33" xfId="9" applyFont="1" applyBorder="1"/>
    <xf numFmtId="176" fontId="5" fillId="0" borderId="13" xfId="7" applyNumberFormat="1" applyFont="1" applyBorder="1" applyAlignment="1">
      <alignment horizontal="center" vertical="center" wrapText="1"/>
    </xf>
    <xf numFmtId="38" fontId="8" fillId="0" borderId="34" xfId="10" applyFont="1" applyBorder="1">
      <alignment vertical="center"/>
    </xf>
    <xf numFmtId="38" fontId="8" fillId="0" borderId="35" xfId="10" applyFont="1" applyBorder="1">
      <alignment vertical="center"/>
    </xf>
    <xf numFmtId="38" fontId="8" fillId="0" borderId="37" xfId="10" applyFont="1" applyBorder="1">
      <alignment vertical="center"/>
    </xf>
    <xf numFmtId="38" fontId="8" fillId="0" borderId="40" xfId="10" applyFont="1" applyBorder="1">
      <alignment vertical="center"/>
    </xf>
    <xf numFmtId="0" fontId="8" fillId="0" borderId="34" xfId="9" applyFont="1" applyBorder="1"/>
    <xf numFmtId="0" fontId="8" fillId="0" borderId="35" xfId="9" applyFont="1" applyBorder="1"/>
    <xf numFmtId="176" fontId="5" fillId="2" borderId="38" xfId="7" applyNumberFormat="1" applyFont="1" applyFill="1" applyBorder="1" applyAlignment="1">
      <alignment horizontal="right" vertical="center"/>
    </xf>
    <xf numFmtId="38" fontId="5" fillId="2" borderId="38" xfId="10" applyFont="1" applyFill="1" applyBorder="1" applyAlignment="1">
      <alignment horizontal="right" vertical="center"/>
    </xf>
    <xf numFmtId="176" fontId="5" fillId="0" borderId="35" xfId="2" applyNumberFormat="1" applyFont="1" applyBorder="1" applyAlignment="1">
      <alignment horizontal="right" vertical="center"/>
    </xf>
    <xf numFmtId="0" fontId="8" fillId="0" borderId="37" xfId="9" applyFont="1" applyBorder="1"/>
    <xf numFmtId="0" fontId="8" fillId="0" borderId="42" xfId="9" applyFont="1" applyBorder="1"/>
    <xf numFmtId="182" fontId="5" fillId="2" borderId="49" xfId="7" applyNumberFormat="1" applyFont="1" applyFill="1" applyBorder="1" applyAlignment="1">
      <alignment vertical="center"/>
    </xf>
    <xf numFmtId="182" fontId="5" fillId="0" borderId="56" xfId="7" applyNumberFormat="1" applyFont="1" applyBorder="1" applyAlignment="1">
      <alignment vertical="center"/>
    </xf>
    <xf numFmtId="182" fontId="5" fillId="0" borderId="57" xfId="7" applyNumberFormat="1" applyFont="1" applyBorder="1" applyAlignment="1">
      <alignment vertical="center"/>
    </xf>
    <xf numFmtId="182" fontId="5" fillId="0" borderId="28" xfId="7" applyNumberFormat="1" applyFont="1" applyBorder="1" applyAlignment="1">
      <alignment vertical="center"/>
    </xf>
    <xf numFmtId="178" fontId="6" fillId="0" borderId="7" xfId="7" applyNumberFormat="1" applyFont="1" applyBorder="1" applyAlignment="1">
      <alignment vertical="center"/>
    </xf>
    <xf numFmtId="178" fontId="6" fillId="0" borderId="0" xfId="7" applyNumberFormat="1" applyFont="1" applyBorder="1" applyAlignment="1">
      <alignment vertical="center"/>
    </xf>
    <xf numFmtId="178" fontId="6" fillId="0" borderId="7" xfId="7" applyNumberFormat="1" applyFont="1" applyBorder="1" applyAlignment="1">
      <alignment vertical="top"/>
    </xf>
    <xf numFmtId="178" fontId="6" fillId="0" borderId="0" xfId="7" applyNumberFormat="1" applyFont="1" applyBorder="1" applyAlignment="1">
      <alignment vertical="top"/>
    </xf>
    <xf numFmtId="182" fontId="5" fillId="2" borderId="49" xfId="7" applyNumberFormat="1" applyFont="1" applyFill="1" applyBorder="1" applyAlignment="1">
      <alignment horizontal="right" vertical="center"/>
    </xf>
    <xf numFmtId="182" fontId="5" fillId="0" borderId="57" xfId="7" applyNumberFormat="1" applyFont="1" applyBorder="1" applyAlignment="1">
      <alignment horizontal="right" vertical="center"/>
    </xf>
    <xf numFmtId="182" fontId="5" fillId="2" borderId="53" xfId="7" applyNumberFormat="1" applyFont="1" applyFill="1" applyBorder="1" applyAlignment="1">
      <alignment vertical="center"/>
    </xf>
    <xf numFmtId="182" fontId="5" fillId="0" borderId="31" xfId="7" applyNumberFormat="1" applyFont="1" applyBorder="1" applyAlignment="1">
      <alignment vertical="center"/>
    </xf>
    <xf numFmtId="182" fontId="5" fillId="0" borderId="30" xfId="7" applyNumberFormat="1" applyFont="1" applyBorder="1" applyAlignment="1">
      <alignment vertical="center"/>
    </xf>
    <xf numFmtId="182" fontId="5" fillId="0" borderId="33" xfId="7" applyNumberFormat="1" applyFont="1" applyBorder="1" applyAlignment="1">
      <alignment vertical="center"/>
    </xf>
    <xf numFmtId="182" fontId="5" fillId="2" borderId="58" xfId="7" applyNumberFormat="1" applyFont="1" applyFill="1" applyBorder="1" applyAlignment="1">
      <alignment horizontal="right" vertical="center"/>
    </xf>
    <xf numFmtId="182" fontId="5" fillId="0" borderId="30" xfId="7" applyNumberFormat="1" applyFont="1" applyBorder="1" applyAlignment="1">
      <alignment horizontal="right" vertical="center"/>
    </xf>
    <xf numFmtId="182" fontId="5" fillId="2" borderId="58" xfId="7" applyNumberFormat="1" applyFont="1" applyFill="1" applyBorder="1" applyAlignment="1">
      <alignment vertical="center"/>
    </xf>
    <xf numFmtId="182" fontId="5" fillId="0" borderId="36" xfId="7" applyNumberFormat="1" applyFont="1" applyBorder="1" applyAlignment="1">
      <alignment vertical="center"/>
    </xf>
    <xf numFmtId="182" fontId="5" fillId="0" borderId="35" xfId="7" applyNumberFormat="1" applyFont="1" applyBorder="1" applyAlignment="1">
      <alignment vertical="center"/>
    </xf>
    <xf numFmtId="182" fontId="5" fillId="0" borderId="61" xfId="7" applyNumberFormat="1" applyFont="1" applyBorder="1" applyAlignment="1">
      <alignment vertical="center"/>
    </xf>
    <xf numFmtId="178" fontId="6" fillId="0" borderId="7" xfId="2" applyNumberFormat="1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7" xfId="2" applyNumberFormat="1" applyFont="1" applyBorder="1" applyAlignment="1">
      <alignment horizontal="right" vertical="top"/>
    </xf>
    <xf numFmtId="178" fontId="6" fillId="0" borderId="0" xfId="2" applyNumberFormat="1" applyFont="1" applyBorder="1" applyAlignment="1">
      <alignment horizontal="right" vertical="top"/>
    </xf>
    <xf numFmtId="182" fontId="5" fillId="0" borderId="34" xfId="7" applyNumberFormat="1" applyFont="1" applyBorder="1" applyAlignment="1">
      <alignment vertical="center"/>
    </xf>
    <xf numFmtId="182" fontId="5" fillId="0" borderId="37" xfId="7" applyNumberFormat="1" applyFont="1" applyBorder="1" applyAlignment="1">
      <alignment vertical="center"/>
    </xf>
    <xf numFmtId="182" fontId="5" fillId="0" borderId="35" xfId="7" applyNumberFormat="1" applyFont="1" applyBorder="1" applyAlignment="1">
      <alignment horizontal="right" vertical="center"/>
    </xf>
    <xf numFmtId="185" fontId="6" fillId="0" borderId="7" xfId="7" applyNumberFormat="1" applyFont="1" applyFill="1" applyBorder="1" applyAlignment="1">
      <alignment horizontal="right" vertical="center"/>
    </xf>
    <xf numFmtId="176" fontId="5" fillId="0" borderId="0" xfId="7" applyNumberFormat="1" applyFont="1" applyAlignment="1">
      <alignment horizontal="center" vertical="center"/>
    </xf>
    <xf numFmtId="176" fontId="6" fillId="0" borderId="0" xfId="7" applyNumberFormat="1" applyFont="1" applyBorder="1" applyAlignment="1">
      <alignment horizontal="center" vertical="center"/>
    </xf>
    <xf numFmtId="176" fontId="6" fillId="0" borderId="0" xfId="7" applyNumberFormat="1" applyFont="1" applyBorder="1" applyAlignment="1">
      <alignment horizontal="center" vertical="top"/>
    </xf>
    <xf numFmtId="176" fontId="5" fillId="2" borderId="11" xfId="7" applyNumberFormat="1" applyFont="1" applyFill="1" applyBorder="1" applyAlignment="1">
      <alignment horizontal="distributed" vertical="center"/>
    </xf>
    <xf numFmtId="41" fontId="8" fillId="0" borderId="25" xfId="3" applyNumberFormat="1" applyFont="1" applyBorder="1" applyAlignment="1">
      <alignment horizontal="right" vertical="center"/>
    </xf>
    <xf numFmtId="38" fontId="3" fillId="0" borderId="24" xfId="4" applyFont="1" applyBorder="1" applyAlignment="1">
      <alignment horizontal="right" vertical="center"/>
    </xf>
    <xf numFmtId="38" fontId="3" fillId="0" borderId="25" xfId="4" applyFont="1" applyBorder="1" applyAlignment="1">
      <alignment horizontal="right" vertical="center"/>
    </xf>
    <xf numFmtId="38" fontId="3" fillId="0" borderId="27" xfId="4" applyFont="1" applyBorder="1" applyAlignment="1">
      <alignment horizontal="right" vertical="center"/>
    </xf>
    <xf numFmtId="38" fontId="8" fillId="0" borderId="62" xfId="4" applyFont="1" applyBorder="1" applyAlignment="1">
      <alignment horizontal="right" vertical="center"/>
    </xf>
    <xf numFmtId="38" fontId="6" fillId="0" borderId="0" xfId="4" applyFont="1" applyAlignment="1">
      <alignment vertical="center"/>
    </xf>
    <xf numFmtId="41" fontId="8" fillId="0" borderId="30" xfId="3" applyNumberFormat="1" applyFont="1" applyBorder="1" applyAlignment="1">
      <alignment horizontal="right" vertical="center"/>
    </xf>
    <xf numFmtId="38" fontId="3" fillId="0" borderId="29" xfId="4" applyFont="1" applyBorder="1" applyAlignment="1">
      <alignment horizontal="right" vertical="center"/>
    </xf>
    <xf numFmtId="38" fontId="3" fillId="0" borderId="30" xfId="4" applyFont="1" applyBorder="1" applyAlignment="1">
      <alignment horizontal="right" vertical="center"/>
    </xf>
    <xf numFmtId="38" fontId="3" fillId="0" borderId="32" xfId="4" applyFont="1" applyBorder="1" applyAlignment="1">
      <alignment horizontal="right" vertical="center"/>
    </xf>
    <xf numFmtId="38" fontId="8" fillId="0" borderId="63" xfId="4" applyFont="1" applyBorder="1" applyAlignment="1">
      <alignment horizontal="right" vertical="center"/>
    </xf>
    <xf numFmtId="41" fontId="8" fillId="0" borderId="29" xfId="3" applyNumberFormat="1" applyFont="1" applyBorder="1" applyAlignment="1">
      <alignment horizontal="right" vertical="center"/>
    </xf>
    <xf numFmtId="41" fontId="9" fillId="0" borderId="30" xfId="3" applyNumberFormat="1" applyFont="1" applyBorder="1" applyAlignment="1">
      <alignment horizontal="right" vertical="center"/>
    </xf>
    <xf numFmtId="38" fontId="9" fillId="0" borderId="31" xfId="3" applyFont="1" applyBorder="1" applyAlignment="1">
      <alignment horizontal="right" vertical="center"/>
    </xf>
    <xf numFmtId="38" fontId="9" fillId="0" borderId="29" xfId="3" applyFont="1" applyBorder="1">
      <alignment vertical="center"/>
    </xf>
    <xf numFmtId="38" fontId="9" fillId="0" borderId="30" xfId="3" applyFont="1" applyBorder="1">
      <alignment vertical="center"/>
    </xf>
    <xf numFmtId="38" fontId="9" fillId="0" borderId="32" xfId="3" applyFont="1" applyBorder="1">
      <alignment vertical="center"/>
    </xf>
    <xf numFmtId="41" fontId="9" fillId="0" borderId="25" xfId="3" applyNumberFormat="1" applyFont="1" applyBorder="1" applyAlignment="1">
      <alignment horizontal="right" vertical="center"/>
    </xf>
    <xf numFmtId="41" fontId="9" fillId="0" borderId="32" xfId="3" applyNumberFormat="1" applyFont="1" applyBorder="1" applyAlignment="1">
      <alignment horizontal="right" vertical="center"/>
    </xf>
    <xf numFmtId="41" fontId="9" fillId="0" borderId="29" xfId="3" applyNumberFormat="1" applyFont="1" applyBorder="1" applyAlignment="1">
      <alignment horizontal="right" vertical="center"/>
    </xf>
    <xf numFmtId="38" fontId="9" fillId="0" borderId="63" xfId="3" applyFont="1" applyBorder="1">
      <alignment vertical="center"/>
    </xf>
    <xf numFmtId="41" fontId="9" fillId="0" borderId="33" xfId="3" applyNumberFormat="1" applyFont="1" applyBorder="1" applyAlignment="1">
      <alignment horizontal="right" vertical="center"/>
    </xf>
    <xf numFmtId="38" fontId="5" fillId="0" borderId="10" xfId="3" applyFont="1" applyBorder="1" applyAlignment="1">
      <alignment horizontal="center" vertical="center"/>
    </xf>
    <xf numFmtId="38" fontId="5" fillId="0" borderId="8" xfId="3" applyFont="1" applyBorder="1" applyAlignment="1">
      <alignment horizontal="center" vertical="center" wrapText="1"/>
    </xf>
    <xf numFmtId="38" fontId="5" fillId="0" borderId="1" xfId="3" applyFont="1" applyBorder="1" applyAlignment="1">
      <alignment horizontal="center" vertical="center"/>
    </xf>
    <xf numFmtId="186" fontId="5" fillId="0" borderId="2" xfId="3" applyNumberFormat="1" applyFont="1" applyBorder="1" applyAlignment="1">
      <alignment horizontal="right" vertical="center"/>
    </xf>
    <xf numFmtId="186" fontId="5" fillId="2" borderId="10" xfId="3" applyNumberFormat="1" applyFont="1" applyFill="1" applyBorder="1" applyAlignment="1">
      <alignment vertical="center"/>
    </xf>
    <xf numFmtId="186" fontId="8" fillId="0" borderId="39" xfId="3" applyNumberFormat="1" applyFont="1" applyBorder="1" applyAlignment="1">
      <alignment horizontal="right" vertical="center"/>
    </xf>
    <xf numFmtId="184" fontId="8" fillId="0" borderId="39" xfId="3" applyNumberFormat="1" applyFont="1" applyBorder="1" applyAlignment="1">
      <alignment horizontal="right" vertical="center"/>
    </xf>
    <xf numFmtId="186" fontId="8" fillId="0" borderId="59" xfId="3" applyNumberFormat="1" applyFont="1" applyBorder="1" applyAlignment="1">
      <alignment horizontal="right" vertical="center"/>
    </xf>
    <xf numFmtId="186" fontId="8" fillId="0" borderId="41" xfId="3" applyNumberFormat="1" applyFont="1" applyBorder="1" applyAlignment="1">
      <alignment horizontal="right" vertical="center"/>
    </xf>
    <xf numFmtId="186" fontId="5" fillId="2" borderId="38" xfId="3" applyNumberFormat="1" applyFont="1" applyFill="1" applyBorder="1" applyAlignment="1">
      <alignment vertical="center"/>
    </xf>
    <xf numFmtId="41" fontId="8" fillId="0" borderId="39" xfId="3" applyNumberFormat="1" applyFont="1" applyBorder="1" applyAlignment="1">
      <alignment horizontal="right" vertical="center"/>
    </xf>
    <xf numFmtId="186" fontId="3" fillId="0" borderId="39" xfId="3" applyNumberFormat="1" applyFont="1" applyBorder="1" applyAlignment="1">
      <alignment horizontal="right" vertical="center"/>
    </xf>
    <xf numFmtId="184" fontId="3" fillId="0" borderId="39" xfId="3" applyNumberFormat="1" applyFont="1" applyBorder="1" applyAlignment="1">
      <alignment horizontal="right" vertical="center"/>
    </xf>
    <xf numFmtId="186" fontId="8" fillId="0" borderId="40" xfId="3" applyNumberFormat="1" applyFont="1" applyBorder="1" applyAlignment="1">
      <alignment horizontal="right" vertical="center"/>
    </xf>
    <xf numFmtId="184" fontId="8" fillId="0" borderId="41" xfId="3" applyNumberFormat="1" applyFont="1" applyBorder="1" applyAlignment="1">
      <alignment horizontal="right" vertical="center"/>
    </xf>
    <xf numFmtId="187" fontId="5" fillId="0" borderId="2" xfId="4" applyNumberFormat="1" applyFont="1" applyBorder="1" applyAlignment="1">
      <alignment horizontal="right" vertical="center"/>
    </xf>
    <xf numFmtId="184" fontId="8" fillId="0" borderId="40" xfId="3" applyNumberFormat="1" applyFont="1" applyBorder="1" applyAlignment="1">
      <alignment horizontal="right" vertical="center"/>
    </xf>
    <xf numFmtId="186" fontId="8" fillId="0" borderId="64" xfId="3" applyNumberFormat="1" applyFont="1" applyBorder="1" applyAlignment="1">
      <alignment horizontal="right" vertical="center"/>
    </xf>
    <xf numFmtId="188" fontId="5" fillId="2" borderId="10" xfId="3" applyNumberFormat="1" applyFont="1" applyFill="1" applyBorder="1" applyAlignment="1">
      <alignment vertical="center"/>
    </xf>
    <xf numFmtId="188" fontId="8" fillId="0" borderId="59" xfId="3" applyNumberFormat="1" applyFont="1" applyBorder="1" applyAlignment="1">
      <alignment horizontal="right" vertical="center"/>
    </xf>
    <xf numFmtId="188" fontId="8" fillId="0" borderId="39" xfId="3" applyNumberFormat="1" applyFont="1" applyBorder="1" applyAlignment="1">
      <alignment horizontal="right" vertical="center"/>
    </xf>
    <xf numFmtId="41" fontId="8" fillId="0" borderId="40" xfId="3" applyNumberFormat="1" applyFont="1" applyBorder="1" applyAlignment="1">
      <alignment horizontal="right" vertical="center"/>
    </xf>
    <xf numFmtId="188" fontId="8" fillId="0" borderId="40" xfId="3" applyNumberFormat="1" applyFont="1" applyBorder="1" applyAlignment="1">
      <alignment horizontal="right" vertical="center"/>
    </xf>
    <xf numFmtId="189" fontId="5" fillId="0" borderId="40" xfId="3" applyNumberFormat="1" applyFont="1" applyBorder="1" applyAlignment="1">
      <alignment horizontal="right" vertical="center"/>
    </xf>
    <xf numFmtId="188" fontId="8" fillId="0" borderId="41" xfId="3" applyNumberFormat="1" applyFont="1" applyBorder="1" applyAlignment="1">
      <alignment horizontal="right" vertical="center"/>
    </xf>
    <xf numFmtId="188" fontId="5" fillId="2" borderId="38" xfId="3" applyNumberFormat="1" applyFont="1" applyFill="1" applyBorder="1" applyAlignment="1">
      <alignment vertical="center"/>
    </xf>
    <xf numFmtId="184" fontId="8" fillId="0" borderId="42" xfId="3" applyNumberFormat="1" applyFont="1" applyBorder="1" applyAlignment="1">
      <alignment horizontal="right" vertical="center"/>
    </xf>
    <xf numFmtId="176" fontId="5" fillId="0" borderId="62" xfId="2" applyNumberFormat="1" applyFont="1" applyBorder="1" applyAlignment="1">
      <alignment vertical="center"/>
    </xf>
    <xf numFmtId="41" fontId="5" fillId="0" borderId="30" xfId="2" applyNumberFormat="1" applyFont="1" applyBorder="1" applyAlignment="1">
      <alignment vertical="center"/>
    </xf>
    <xf numFmtId="176" fontId="5" fillId="0" borderId="63" xfId="2" applyNumberFormat="1" applyFont="1" applyBorder="1" applyAlignment="1">
      <alignment vertical="center"/>
    </xf>
    <xf numFmtId="0" fontId="9" fillId="0" borderId="29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54" xfId="0" applyFont="1" applyBorder="1">
      <alignment vertical="center"/>
    </xf>
    <xf numFmtId="41" fontId="5" fillId="2" borderId="53" xfId="1" applyNumberFormat="1" applyFont="1" applyFill="1" applyBorder="1" applyAlignment="1">
      <alignment vertical="center"/>
    </xf>
    <xf numFmtId="0" fontId="9" fillId="0" borderId="63" xfId="0" applyFont="1" applyBorder="1">
      <alignment vertical="center"/>
    </xf>
    <xf numFmtId="188" fontId="5" fillId="0" borderId="2" xfId="6" applyNumberFormat="1" applyFont="1" applyBorder="1" applyAlignment="1">
      <alignment horizontal="right" vertical="center"/>
    </xf>
    <xf numFmtId="182" fontId="5" fillId="2" borderId="9" xfId="1" applyNumberFormat="1" applyFont="1" applyFill="1" applyBorder="1" applyAlignment="1">
      <alignment vertical="center"/>
    </xf>
    <xf numFmtId="184" fontId="5" fillId="0" borderId="35" xfId="7" applyNumberFormat="1" applyFont="1" applyBorder="1" applyAlignment="1">
      <alignment vertical="center"/>
    </xf>
    <xf numFmtId="188" fontId="5" fillId="0" borderId="39" xfId="1" applyNumberFormat="1" applyFont="1" applyBorder="1" applyAlignment="1">
      <alignment vertical="center"/>
    </xf>
    <xf numFmtId="188" fontId="5" fillId="0" borderId="40" xfId="1" applyNumberFormat="1" applyFont="1" applyBorder="1" applyAlignment="1">
      <alignment vertical="center"/>
    </xf>
    <xf numFmtId="188" fontId="5" fillId="0" borderId="41" xfId="6" applyNumberFormat="1" applyFont="1" applyFill="1" applyBorder="1" applyAlignment="1">
      <alignment vertical="center"/>
    </xf>
    <xf numFmtId="184" fontId="5" fillId="0" borderId="41" xfId="6" applyNumberFormat="1" applyFont="1" applyFill="1" applyBorder="1" applyAlignment="1">
      <alignment vertical="center"/>
    </xf>
    <xf numFmtId="188" fontId="5" fillId="0" borderId="55" xfId="1" applyNumberFormat="1" applyFont="1" applyBorder="1" applyAlignment="1">
      <alignment vertical="center"/>
    </xf>
    <xf numFmtId="184" fontId="5" fillId="2" borderId="38" xfId="3" applyNumberFormat="1" applyFont="1" applyFill="1" applyBorder="1" applyAlignment="1">
      <alignment vertical="center"/>
    </xf>
    <xf numFmtId="184" fontId="5" fillId="0" borderId="39" xfId="1" applyNumberFormat="1" applyFont="1" applyBorder="1" applyAlignment="1">
      <alignment vertical="center"/>
    </xf>
    <xf numFmtId="188" fontId="5" fillId="0" borderId="64" xfId="1" applyNumberFormat="1" applyFont="1" applyBorder="1" applyAlignment="1">
      <alignment vertical="center"/>
    </xf>
    <xf numFmtId="184" fontId="5" fillId="0" borderId="40" xfId="3" applyNumberFormat="1" applyFont="1" applyFill="1" applyBorder="1" applyAlignment="1">
      <alignment horizontal="right" vertical="center"/>
    </xf>
    <xf numFmtId="188" fontId="5" fillId="0" borderId="40" xfId="3" applyNumberFormat="1" applyFont="1" applyFill="1" applyBorder="1" applyAlignment="1">
      <alignment horizontal="right" vertical="center"/>
    </xf>
    <xf numFmtId="184" fontId="5" fillId="0" borderId="42" xfId="1" applyNumberFormat="1" applyFont="1" applyBorder="1" applyAlignment="1">
      <alignment vertical="center"/>
    </xf>
    <xf numFmtId="177" fontId="5" fillId="0" borderId="65" xfId="2" applyNumberFormat="1" applyFont="1" applyBorder="1" applyAlignment="1">
      <alignment vertical="center"/>
    </xf>
    <xf numFmtId="41" fontId="5" fillId="2" borderId="38" xfId="2" applyNumberFormat="1" applyFont="1" applyFill="1" applyBorder="1" applyAlignment="1">
      <alignment vertical="center"/>
    </xf>
    <xf numFmtId="177" fontId="5" fillId="0" borderId="64" xfId="2" applyNumberFormat="1" applyFont="1" applyBorder="1" applyAlignment="1">
      <alignment vertical="center"/>
    </xf>
    <xf numFmtId="41" fontId="5" fillId="0" borderId="64" xfId="1" applyNumberFormat="1" applyFont="1" applyBorder="1" applyAlignment="1">
      <alignment vertical="center"/>
    </xf>
    <xf numFmtId="181" fontId="5" fillId="2" borderId="23" xfId="2" applyNumberFormat="1" applyFont="1" applyFill="1" applyBorder="1" applyAlignment="1">
      <alignment vertical="center"/>
    </xf>
    <xf numFmtId="179" fontId="5" fillId="0" borderId="49" xfId="2" applyNumberFormat="1" applyFont="1" applyFill="1" applyBorder="1" applyAlignment="1">
      <alignment vertical="center"/>
    </xf>
    <xf numFmtId="177" fontId="5" fillId="0" borderId="8" xfId="1" applyNumberFormat="1" applyFont="1" applyBorder="1" applyAlignment="1">
      <alignment horizontal="center" vertical="center" wrapText="1"/>
    </xf>
    <xf numFmtId="179" fontId="5" fillId="0" borderId="36" xfId="2" applyNumberFormat="1" applyFont="1" applyFill="1" applyBorder="1" applyAlignment="1">
      <alignment vertical="center"/>
    </xf>
    <xf numFmtId="179" fontId="5" fillId="0" borderId="35" xfId="2" applyNumberFormat="1" applyFont="1" applyFill="1" applyBorder="1" applyAlignment="1">
      <alignment vertical="center"/>
    </xf>
    <xf numFmtId="179" fontId="5" fillId="0" borderId="61" xfId="2" applyNumberFormat="1" applyFont="1" applyFill="1" applyBorder="1" applyAlignment="1">
      <alignment vertical="center"/>
    </xf>
    <xf numFmtId="184" fontId="5" fillId="0" borderId="36" xfId="2" applyNumberFormat="1" applyFont="1" applyFill="1" applyBorder="1" applyAlignment="1">
      <alignment vertical="center"/>
    </xf>
    <xf numFmtId="184" fontId="5" fillId="0" borderId="61" xfId="1" applyNumberFormat="1" applyFont="1" applyBorder="1" applyAlignment="1">
      <alignment vertical="center"/>
    </xf>
    <xf numFmtId="179" fontId="5" fillId="0" borderId="58" xfId="2" applyNumberFormat="1" applyFont="1" applyFill="1" applyBorder="1" applyAlignment="1">
      <alignment vertical="center"/>
    </xf>
    <xf numFmtId="184" fontId="5" fillId="2" borderId="58" xfId="2" applyNumberFormat="1" applyFont="1" applyFill="1" applyBorder="1" applyAlignment="1">
      <alignment vertical="center"/>
    </xf>
    <xf numFmtId="184" fontId="5" fillId="0" borderId="58" xfId="2" applyNumberFormat="1" applyFont="1" applyFill="1" applyBorder="1" applyAlignment="1">
      <alignment vertical="center"/>
    </xf>
    <xf numFmtId="179" fontId="5" fillId="0" borderId="35" xfId="2" applyNumberFormat="1" applyFont="1" applyFill="1" applyBorder="1" applyAlignment="1">
      <alignment horizontal="right" vertical="center"/>
    </xf>
    <xf numFmtId="176" fontId="5" fillId="0" borderId="11" xfId="6" applyNumberFormat="1" applyFont="1" applyBorder="1" applyAlignment="1">
      <alignment horizontal="center" vertical="center"/>
    </xf>
    <xf numFmtId="38" fontId="8" fillId="0" borderId="50" xfId="3" applyFont="1" applyBorder="1" applyAlignment="1"/>
    <xf numFmtId="38" fontId="8" fillId="0" borderId="57" xfId="3" applyFont="1" applyBorder="1" applyAlignment="1"/>
    <xf numFmtId="38" fontId="8" fillId="0" borderId="56" xfId="3" applyFont="1" applyBorder="1" applyAlignment="1"/>
    <xf numFmtId="38" fontId="8" fillId="0" borderId="28" xfId="3" applyFont="1" applyBorder="1" applyAlignment="1"/>
    <xf numFmtId="38" fontId="8" fillId="0" borderId="24" xfId="3" applyFont="1" applyBorder="1" applyAlignment="1"/>
    <xf numFmtId="38" fontId="8" fillId="0" borderId="25" xfId="3" applyFont="1" applyBorder="1" applyAlignment="1"/>
    <xf numFmtId="38" fontId="8" fillId="0" borderId="27" xfId="3" applyFont="1" applyBorder="1" applyAlignment="1"/>
    <xf numFmtId="38" fontId="8" fillId="0" borderId="49" xfId="3" applyFont="1" applyBorder="1" applyAlignment="1"/>
    <xf numFmtId="38" fontId="8" fillId="0" borderId="26" xfId="3" applyFont="1" applyBorder="1" applyAlignment="1"/>
    <xf numFmtId="38" fontId="5" fillId="2" borderId="10" xfId="3" applyFont="1" applyFill="1" applyBorder="1" applyAlignment="1">
      <alignment vertical="center"/>
    </xf>
    <xf numFmtId="38" fontId="8" fillId="0" borderId="39" xfId="3" applyFont="1" applyBorder="1" applyAlignment="1"/>
    <xf numFmtId="38" fontId="8" fillId="0" borderId="40" xfId="3" applyFont="1" applyBorder="1" applyAlignment="1"/>
    <xf numFmtId="38" fontId="8" fillId="0" borderId="59" xfId="3" applyFont="1" applyBorder="1" applyAlignment="1"/>
    <xf numFmtId="38" fontId="8" fillId="0" borderId="42" xfId="3" applyFont="1" applyBorder="1" applyAlignment="1"/>
    <xf numFmtId="38" fontId="8" fillId="0" borderId="41" xfId="3" applyFont="1" applyBorder="1" applyAlignment="1"/>
    <xf numFmtId="38" fontId="8" fillId="0" borderId="38" xfId="3" applyFont="1" applyBorder="1" applyAlignment="1"/>
    <xf numFmtId="38" fontId="5" fillId="0" borderId="40" xfId="3" applyFont="1" applyFill="1" applyBorder="1" applyAlignment="1">
      <alignment horizontal="right" vertical="center"/>
    </xf>
    <xf numFmtId="176" fontId="5" fillId="0" borderId="12" xfId="1" applyNumberFormat="1" applyFont="1" applyBorder="1" applyAlignment="1">
      <alignment horizontal="center" vertical="center"/>
    </xf>
    <xf numFmtId="38" fontId="8" fillId="0" borderId="56" xfId="10" applyFont="1" applyBorder="1">
      <alignment vertical="center"/>
    </xf>
    <xf numFmtId="38" fontId="8" fillId="0" borderId="28" xfId="10" applyFont="1" applyBorder="1">
      <alignment vertical="center"/>
    </xf>
    <xf numFmtId="0" fontId="8" fillId="0" borderId="24" xfId="8" applyFont="1" applyBorder="1"/>
    <xf numFmtId="0" fontId="8" fillId="0" borderId="25" xfId="9" applyFont="1" applyBorder="1"/>
    <xf numFmtId="0" fontId="8" fillId="0" borderId="27" xfId="8" applyFont="1" applyBorder="1"/>
    <xf numFmtId="38" fontId="8" fillId="0" borderId="24" xfId="10" applyFont="1" applyBorder="1">
      <alignment vertical="center"/>
    </xf>
    <xf numFmtId="38" fontId="8" fillId="0" borderId="27" xfId="10" applyFont="1" applyBorder="1">
      <alignment vertical="center"/>
    </xf>
    <xf numFmtId="38" fontId="8" fillId="0" borderId="23" xfId="10" applyFont="1" applyBorder="1">
      <alignment vertical="center"/>
    </xf>
    <xf numFmtId="0" fontId="8" fillId="0" borderId="26" xfId="8" applyFont="1" applyBorder="1"/>
    <xf numFmtId="176" fontId="5" fillId="2" borderId="10" xfId="1" applyNumberFormat="1" applyFont="1" applyFill="1" applyBorder="1" applyAlignment="1">
      <alignment vertical="center"/>
    </xf>
    <xf numFmtId="38" fontId="8" fillId="0" borderId="39" xfId="10" applyFont="1" applyBorder="1">
      <alignment vertical="center"/>
    </xf>
    <xf numFmtId="38" fontId="8" fillId="0" borderId="59" xfId="10" applyFont="1" applyBorder="1">
      <alignment vertical="center"/>
    </xf>
    <xf numFmtId="38" fontId="8" fillId="0" borderId="42" xfId="10" applyFont="1" applyBorder="1">
      <alignment vertical="center"/>
    </xf>
    <xf numFmtId="0" fontId="8" fillId="0" borderId="39" xfId="8" applyFont="1" applyBorder="1"/>
    <xf numFmtId="0" fontId="8" fillId="0" borderId="40" xfId="9" applyFont="1" applyBorder="1"/>
    <xf numFmtId="0" fontId="8" fillId="0" borderId="41" xfId="8" applyFont="1" applyBorder="1"/>
    <xf numFmtId="38" fontId="8" fillId="0" borderId="41" xfId="10" applyFont="1" applyBorder="1">
      <alignment vertical="center"/>
    </xf>
    <xf numFmtId="38" fontId="8" fillId="0" borderId="38" xfId="10" applyFont="1" applyBorder="1">
      <alignment vertical="center"/>
    </xf>
    <xf numFmtId="0" fontId="8" fillId="0" borderId="59" xfId="8" applyFont="1" applyBorder="1"/>
    <xf numFmtId="0" fontId="8" fillId="0" borderId="25" xfId="8" applyFont="1" applyBorder="1" applyAlignment="1">
      <alignment horizontal="right" vertical="center"/>
    </xf>
    <xf numFmtId="0" fontId="8" fillId="0" borderId="57" xfId="8" applyFont="1" applyBorder="1" applyAlignment="1">
      <alignment horizontal="right" vertical="center"/>
    </xf>
    <xf numFmtId="0" fontId="8" fillId="0" borderId="27" xfId="8" applyFont="1" applyBorder="1" applyAlignment="1">
      <alignment horizontal="right" vertical="center"/>
    </xf>
    <xf numFmtId="0" fontId="8" fillId="0" borderId="24" xfId="8" applyFont="1" applyBorder="1" applyAlignment="1">
      <alignment horizontal="right" vertical="center"/>
    </xf>
    <xf numFmtId="0" fontId="8" fillId="0" borderId="52" xfId="8" applyFont="1" applyBorder="1" applyAlignment="1">
      <alignment horizontal="right" vertical="center"/>
    </xf>
    <xf numFmtId="0" fontId="8" fillId="0" borderId="51" xfId="8" applyFont="1" applyBorder="1"/>
    <xf numFmtId="0" fontId="5" fillId="2" borderId="49" xfId="6" applyNumberFormat="1" applyFont="1" applyFill="1" applyBorder="1" applyAlignment="1">
      <alignment horizontal="right" vertical="center"/>
    </xf>
    <xf numFmtId="0" fontId="8" fillId="0" borderId="51" xfId="8" applyFont="1" applyBorder="1" applyAlignment="1">
      <alignment horizontal="right" vertical="center"/>
    </xf>
    <xf numFmtId="0" fontId="8" fillId="0" borderId="23" xfId="8" applyFont="1" applyBorder="1"/>
    <xf numFmtId="0" fontId="8" fillId="0" borderId="26" xfId="8" applyFont="1" applyBorder="1" applyAlignment="1">
      <alignment horizontal="right" vertical="center"/>
    </xf>
    <xf numFmtId="0" fontId="8" fillId="0" borderId="28" xfId="8" applyFont="1" applyBorder="1" applyAlignment="1">
      <alignment horizontal="right" vertical="center"/>
    </xf>
    <xf numFmtId="0" fontId="8" fillId="0" borderId="40" xfId="8" applyFont="1" applyBorder="1" applyAlignment="1">
      <alignment horizontal="right" vertical="center"/>
    </xf>
    <xf numFmtId="0" fontId="8" fillId="0" borderId="41" xfId="8" applyFont="1" applyBorder="1" applyAlignment="1">
      <alignment horizontal="right" vertical="center"/>
    </xf>
    <xf numFmtId="0" fontId="8" fillId="0" borderId="39" xfId="8" applyFont="1" applyBorder="1" applyAlignment="1">
      <alignment horizontal="right" vertical="center"/>
    </xf>
    <xf numFmtId="0" fontId="8" fillId="0" borderId="42" xfId="8" applyFont="1" applyBorder="1" applyAlignment="1">
      <alignment horizontal="right" vertical="center"/>
    </xf>
    <xf numFmtId="0" fontId="8" fillId="0" borderId="55" xfId="8" applyFont="1" applyBorder="1"/>
    <xf numFmtId="0" fontId="5" fillId="2" borderId="38" xfId="6" applyNumberFormat="1" applyFont="1" applyFill="1" applyBorder="1" applyAlignment="1">
      <alignment horizontal="right" vertical="center"/>
    </xf>
    <xf numFmtId="0" fontId="8" fillId="0" borderId="55" xfId="8" applyFont="1" applyBorder="1" applyAlignment="1">
      <alignment horizontal="right" vertical="center"/>
    </xf>
    <xf numFmtId="0" fontId="8" fillId="0" borderId="38" xfId="8" applyFont="1" applyBorder="1"/>
    <xf numFmtId="0" fontId="8" fillId="0" borderId="59" xfId="8" applyFont="1" applyBorder="1" applyAlignment="1">
      <alignment horizontal="right" vertical="center"/>
    </xf>
    <xf numFmtId="176" fontId="5" fillId="0" borderId="50" xfId="6" applyNumberFormat="1" applyFont="1" applyBorder="1" applyAlignment="1">
      <alignment vertical="center"/>
    </xf>
    <xf numFmtId="176" fontId="5" fillId="0" borderId="57" xfId="6" applyNumberFormat="1" applyFont="1" applyBorder="1" applyAlignment="1">
      <alignment vertical="center"/>
    </xf>
    <xf numFmtId="176" fontId="5" fillId="0" borderId="56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76" fontId="5" fillId="0" borderId="23" xfId="6" applyNumberFormat="1" applyFont="1" applyFill="1" applyBorder="1" applyAlignment="1">
      <alignment vertical="center"/>
    </xf>
    <xf numFmtId="176" fontId="5" fillId="0" borderId="24" xfId="1" applyNumberFormat="1" applyFont="1" applyBorder="1" applyAlignment="1">
      <alignment horizontal="right" vertical="center"/>
    </xf>
    <xf numFmtId="176" fontId="5" fillId="0" borderId="59" xfId="1" applyNumberFormat="1" applyFont="1" applyBorder="1" applyAlignment="1">
      <alignment vertical="center"/>
    </xf>
    <xf numFmtId="176" fontId="5" fillId="0" borderId="38" xfId="6" applyNumberFormat="1" applyFont="1" applyFill="1" applyBorder="1" applyAlignment="1">
      <alignment vertical="center"/>
    </xf>
    <xf numFmtId="176" fontId="5" fillId="0" borderId="39" xfId="1" applyNumberFormat="1" applyFont="1" applyBorder="1" applyAlignment="1">
      <alignment horizontal="right" vertical="center"/>
    </xf>
    <xf numFmtId="41" fontId="5" fillId="0" borderId="28" xfId="6" applyNumberFormat="1" applyFont="1" applyFill="1" applyBorder="1" applyAlignment="1">
      <alignment horizontal="right" vertical="center"/>
    </xf>
    <xf numFmtId="177" fontId="5" fillId="0" borderId="27" xfId="6" applyNumberFormat="1" applyFont="1" applyFill="1" applyBorder="1" applyAlignment="1">
      <alignment vertical="center"/>
    </xf>
    <xf numFmtId="41" fontId="5" fillId="2" borderId="49" xfId="6" applyNumberFormat="1" applyFont="1" applyFill="1" applyBorder="1" applyAlignment="1">
      <alignment horizontal="right" vertical="center"/>
    </xf>
    <xf numFmtId="41" fontId="5" fillId="0" borderId="24" xfId="6" applyNumberFormat="1" applyFont="1" applyFill="1" applyBorder="1" applyAlignment="1">
      <alignment horizontal="right" vertical="center"/>
    </xf>
    <xf numFmtId="176" fontId="5" fillId="0" borderId="49" xfId="6" applyNumberFormat="1" applyFont="1" applyFill="1" applyBorder="1" applyAlignment="1">
      <alignment vertical="center"/>
    </xf>
    <xf numFmtId="41" fontId="5" fillId="0" borderId="42" xfId="6" applyNumberFormat="1" applyFont="1" applyFill="1" applyBorder="1" applyAlignment="1">
      <alignment horizontal="right" vertical="center"/>
    </xf>
    <xf numFmtId="177" fontId="5" fillId="0" borderId="41" xfId="6" applyNumberFormat="1" applyFont="1" applyFill="1" applyBorder="1" applyAlignment="1">
      <alignment vertical="center"/>
    </xf>
    <xf numFmtId="41" fontId="5" fillId="2" borderId="38" xfId="6" applyNumberFormat="1" applyFont="1" applyFill="1" applyBorder="1" applyAlignment="1">
      <alignment horizontal="right" vertical="center"/>
    </xf>
    <xf numFmtId="41" fontId="5" fillId="0" borderId="39" xfId="6" applyNumberFormat="1" applyFont="1" applyFill="1" applyBorder="1" applyAlignment="1">
      <alignment horizontal="right" vertical="center"/>
    </xf>
    <xf numFmtId="190" fontId="5" fillId="0" borderId="0" xfId="1" applyNumberFormat="1" applyFont="1" applyBorder="1" applyAlignment="1">
      <alignment horizontal="right" vertical="center"/>
    </xf>
    <xf numFmtId="190" fontId="5" fillId="2" borderId="23" xfId="1" applyNumberFormat="1" applyFont="1" applyFill="1" applyBorder="1" applyAlignment="1">
      <alignment vertical="center"/>
    </xf>
    <xf numFmtId="190" fontId="5" fillId="0" borderId="56" xfId="1" applyNumberFormat="1" applyFont="1" applyFill="1" applyBorder="1" applyAlignment="1">
      <alignment vertical="center"/>
    </xf>
    <xf numFmtId="190" fontId="5" fillId="0" borderId="57" xfId="1" applyNumberFormat="1" applyFont="1" applyFill="1" applyBorder="1" applyAlignment="1">
      <alignment vertical="center"/>
    </xf>
    <xf numFmtId="190" fontId="5" fillId="0" borderId="28" xfId="1" applyNumberFormat="1" applyFont="1" applyFill="1" applyBorder="1" applyAlignment="1">
      <alignment vertical="center"/>
    </xf>
    <xf numFmtId="190" fontId="5" fillId="0" borderId="25" xfId="6" applyNumberFormat="1" applyFont="1" applyFill="1" applyBorder="1" applyAlignment="1">
      <alignment horizontal="right" vertical="center"/>
    </xf>
    <xf numFmtId="190" fontId="5" fillId="0" borderId="57" xfId="1" applyNumberFormat="1" applyFont="1" applyFill="1" applyBorder="1" applyAlignment="1">
      <alignment horizontal="right" vertical="center"/>
    </xf>
    <xf numFmtId="190" fontId="5" fillId="2" borderId="58" xfId="1" applyNumberFormat="1" applyFont="1" applyFill="1" applyBorder="1" applyAlignment="1">
      <alignment vertical="center"/>
    </xf>
    <xf numFmtId="190" fontId="5" fillId="0" borderId="59" xfId="1" applyNumberFormat="1" applyFont="1" applyFill="1" applyBorder="1" applyAlignment="1">
      <alignment vertical="center"/>
    </xf>
    <xf numFmtId="190" fontId="5" fillId="0" borderId="40" xfId="1" applyNumberFormat="1" applyFont="1" applyFill="1" applyBorder="1" applyAlignment="1">
      <alignment vertical="center"/>
    </xf>
    <xf numFmtId="190" fontId="5" fillId="0" borderId="42" xfId="1" applyNumberFormat="1" applyFont="1" applyFill="1" applyBorder="1" applyAlignment="1">
      <alignment vertical="center"/>
    </xf>
    <xf numFmtId="190" fontId="5" fillId="0" borderId="40" xfId="6" applyNumberFormat="1" applyFont="1" applyFill="1" applyBorder="1" applyAlignment="1">
      <alignment horizontal="right" vertical="center"/>
    </xf>
    <xf numFmtId="181" fontId="5" fillId="0" borderId="12" xfId="1" applyNumberFormat="1" applyFont="1" applyBorder="1" applyAlignment="1">
      <alignment horizontal="center" vertical="center"/>
    </xf>
    <xf numFmtId="179" fontId="5" fillId="0" borderId="12" xfId="1" applyNumberFormat="1" applyFont="1" applyFill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79" fontId="5" fillId="2" borderId="49" xfId="1" applyNumberFormat="1" applyFont="1" applyFill="1" applyBorder="1" applyAlignment="1">
      <alignment vertical="center"/>
    </xf>
    <xf numFmtId="179" fontId="5" fillId="0" borderId="50" xfId="1" applyNumberFormat="1" applyFont="1" applyFill="1" applyBorder="1" applyAlignment="1">
      <alignment vertical="center"/>
    </xf>
    <xf numFmtId="179" fontId="5" fillId="0" borderId="60" xfId="1" applyNumberFormat="1" applyFont="1" applyFill="1" applyBorder="1" applyAlignment="1">
      <alignment vertical="center"/>
    </xf>
    <xf numFmtId="179" fontId="5" fillId="0" borderId="66" xfId="1" applyNumberFormat="1" applyFont="1" applyFill="1" applyBorder="1" applyAlignment="1">
      <alignment vertical="center"/>
    </xf>
    <xf numFmtId="179" fontId="5" fillId="0" borderId="65" xfId="1" applyNumberFormat="1" applyFont="1" applyFill="1" applyBorder="1" applyAlignment="1">
      <alignment vertical="center"/>
    </xf>
    <xf numFmtId="181" fontId="5" fillId="0" borderId="2" xfId="1" applyNumberFormat="1" applyFont="1" applyBorder="1" applyAlignment="1">
      <alignment horizontal="center" vertical="center"/>
    </xf>
    <xf numFmtId="179" fontId="5" fillId="0" borderId="2" xfId="1" applyNumberFormat="1" applyFont="1" applyFill="1" applyBorder="1" applyAlignment="1">
      <alignment vertical="center"/>
    </xf>
    <xf numFmtId="179" fontId="5" fillId="0" borderId="3" xfId="1" applyNumberFormat="1" applyFont="1" applyBorder="1" applyAlignment="1">
      <alignment vertical="center"/>
    </xf>
    <xf numFmtId="179" fontId="5" fillId="2" borderId="10" xfId="1" applyNumberFormat="1" applyFont="1" applyFill="1" applyBorder="1" applyAlignment="1">
      <alignment vertical="center"/>
    </xf>
    <xf numFmtId="179" fontId="5" fillId="2" borderId="38" xfId="1" applyNumberFormat="1" applyFont="1" applyFill="1" applyBorder="1" applyAlignment="1">
      <alignment vertical="center"/>
    </xf>
    <xf numFmtId="179" fontId="5" fillId="0" borderId="39" xfId="1" applyNumberFormat="1" applyFont="1" applyFill="1" applyBorder="1" applyAlignment="1">
      <alignment vertical="center"/>
    </xf>
    <xf numFmtId="179" fontId="5" fillId="0" borderId="41" xfId="1" applyNumberFormat="1" applyFont="1" applyFill="1" applyBorder="1" applyAlignment="1">
      <alignment vertical="center"/>
    </xf>
    <xf numFmtId="179" fontId="5" fillId="0" borderId="55" xfId="1" applyNumberFormat="1" applyFont="1" applyFill="1" applyBorder="1" applyAlignment="1">
      <alignment vertical="center"/>
    </xf>
    <xf numFmtId="179" fontId="5" fillId="0" borderId="64" xfId="1" applyNumberFormat="1" applyFont="1" applyFill="1" applyBorder="1" applyAlignment="1">
      <alignment vertical="center"/>
    </xf>
    <xf numFmtId="181" fontId="5" fillId="0" borderId="40" xfId="1" applyNumberFormat="1" applyFont="1" applyFill="1" applyBorder="1" applyAlignment="1">
      <alignment horizontal="right" vertical="center"/>
    </xf>
    <xf numFmtId="181" fontId="5" fillId="0" borderId="0" xfId="1" applyNumberFormat="1" applyFont="1" applyBorder="1" applyAlignment="1">
      <alignment horizontal="center" vertical="center"/>
    </xf>
    <xf numFmtId="181" fontId="5" fillId="0" borderId="49" xfId="1" applyNumberFormat="1" applyFont="1" applyFill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5" fillId="2" borderId="53" xfId="1" applyNumberFormat="1" applyFont="1" applyFill="1" applyBorder="1" applyAlignment="1">
      <alignment vertical="center"/>
    </xf>
    <xf numFmtId="181" fontId="5" fillId="0" borderId="31" xfId="1" applyNumberFormat="1" applyFont="1" applyFill="1" applyBorder="1" applyAlignment="1">
      <alignment vertical="center"/>
    </xf>
    <xf numFmtId="181" fontId="5" fillId="0" borderId="30" xfId="1" applyNumberFormat="1" applyFont="1" applyFill="1" applyBorder="1" applyAlignment="1">
      <alignment vertical="center"/>
    </xf>
    <xf numFmtId="181" fontId="5" fillId="0" borderId="33" xfId="1" applyNumberFormat="1" applyFont="1" applyFill="1" applyBorder="1" applyAlignment="1">
      <alignment vertical="center"/>
    </xf>
    <xf numFmtId="191" fontId="5" fillId="0" borderId="0" xfId="6" applyNumberFormat="1" applyFont="1" applyBorder="1" applyAlignment="1">
      <alignment horizontal="center" vertical="center"/>
    </xf>
    <xf numFmtId="181" fontId="5" fillId="0" borderId="53" xfId="1" applyNumberFormat="1" applyFont="1" applyFill="1" applyBorder="1" applyAlignment="1">
      <alignment vertical="center"/>
    </xf>
    <xf numFmtId="181" fontId="5" fillId="0" borderId="30" xfId="1" applyNumberFormat="1" applyFont="1" applyFill="1" applyBorder="1" applyAlignment="1">
      <alignment horizontal="right" vertical="center"/>
    </xf>
    <xf numFmtId="181" fontId="5" fillId="0" borderId="36" xfId="1" applyNumberFormat="1" applyFont="1" applyFill="1" applyBorder="1" applyAlignment="1">
      <alignment vertical="center"/>
    </xf>
    <xf numFmtId="181" fontId="5" fillId="0" borderId="35" xfId="1" applyNumberFormat="1" applyFont="1" applyFill="1" applyBorder="1" applyAlignment="1">
      <alignment vertical="center"/>
    </xf>
    <xf numFmtId="181" fontId="5" fillId="0" borderId="61" xfId="1" applyNumberFormat="1" applyFont="1" applyFill="1" applyBorder="1" applyAlignment="1">
      <alignment vertical="center"/>
    </xf>
    <xf numFmtId="191" fontId="5" fillId="0" borderId="0" xfId="6" applyNumberFormat="1" applyFont="1" applyBorder="1" applyAlignment="1">
      <alignment vertical="center"/>
    </xf>
    <xf numFmtId="181" fontId="5" fillId="0" borderId="58" xfId="1" applyNumberFormat="1" applyFont="1" applyFill="1" applyBorder="1" applyAlignment="1">
      <alignment vertical="center"/>
    </xf>
    <xf numFmtId="181" fontId="5" fillId="0" borderId="35" xfId="1" applyNumberFormat="1" applyFont="1" applyFill="1" applyBorder="1" applyAlignment="1">
      <alignment horizontal="right" vertical="center"/>
    </xf>
    <xf numFmtId="0" fontId="3" fillId="0" borderId="0" xfId="5" applyFont="1">
      <alignment vertical="center"/>
    </xf>
    <xf numFmtId="0" fontId="10" fillId="0" borderId="0" xfId="5" applyFont="1">
      <alignment vertical="center"/>
    </xf>
    <xf numFmtId="0" fontId="11" fillId="0" borderId="0" xfId="5" applyFont="1">
      <alignment vertical="center"/>
    </xf>
    <xf numFmtId="0" fontId="3" fillId="0" borderId="10" xfId="5" applyFont="1" applyBorder="1" applyAlignment="1">
      <alignment horizontal="center" vertical="center"/>
    </xf>
    <xf numFmtId="0" fontId="12" fillId="0" borderId="0" xfId="5" applyFont="1" applyBorder="1">
      <alignment vertical="center"/>
    </xf>
    <xf numFmtId="0" fontId="13" fillId="0" borderId="0" xfId="5" applyFont="1" applyBorder="1">
      <alignment vertical="center"/>
    </xf>
    <xf numFmtId="0" fontId="3" fillId="0" borderId="0" xfId="5" applyFont="1" applyBorder="1">
      <alignment vertical="center"/>
    </xf>
    <xf numFmtId="0" fontId="3" fillId="0" borderId="11" xfId="5" applyFont="1" applyBorder="1">
      <alignment vertical="center"/>
    </xf>
    <xf numFmtId="0" fontId="3" fillId="0" borderId="67" xfId="5" applyFont="1" applyBorder="1">
      <alignment vertical="center"/>
    </xf>
    <xf numFmtId="0" fontId="3" fillId="0" borderId="14" xfId="5" applyFont="1" applyBorder="1" applyAlignment="1">
      <alignment horizontal="center" vertical="center"/>
    </xf>
    <xf numFmtId="0" fontId="10" fillId="0" borderId="2" xfId="5" applyFont="1" applyBorder="1">
      <alignment vertical="center"/>
    </xf>
    <xf numFmtId="0" fontId="13" fillId="0" borderId="2" xfId="5" applyFont="1" applyBorder="1">
      <alignment vertical="center"/>
    </xf>
    <xf numFmtId="0" fontId="13" fillId="0" borderId="3" xfId="5" applyFont="1" applyBorder="1">
      <alignment vertical="center"/>
    </xf>
    <xf numFmtId="0" fontId="13" fillId="0" borderId="68" xfId="5" applyFont="1" applyBorder="1">
      <alignment vertical="center"/>
    </xf>
    <xf numFmtId="0" fontId="3" fillId="0" borderId="2" xfId="5" applyFont="1" applyBorder="1">
      <alignment vertical="center"/>
    </xf>
    <xf numFmtId="0" fontId="3" fillId="0" borderId="68" xfId="5" applyFont="1" applyBorder="1">
      <alignment vertical="center"/>
    </xf>
    <xf numFmtId="38" fontId="14" fillId="0" borderId="0" xfId="5" applyNumberFormat="1" applyFont="1" applyAlignment="1">
      <alignment horizontal="right" vertical="center"/>
    </xf>
    <xf numFmtId="0" fontId="13" fillId="0" borderId="0" xfId="5" applyFont="1" applyAlignment="1">
      <alignment horizontal="right" vertical="center"/>
    </xf>
    <xf numFmtId="38" fontId="15" fillId="0" borderId="11" xfId="3" applyFont="1" applyBorder="1" applyAlignment="1">
      <alignment horizontal="right" vertical="center"/>
    </xf>
    <xf numFmtId="38" fontId="15" fillId="0" borderId="0" xfId="3" applyFont="1" applyAlignment="1">
      <alignment horizontal="right" vertical="center"/>
    </xf>
    <xf numFmtId="38" fontId="15" fillId="0" borderId="67" xfId="3" applyFont="1" applyBorder="1" applyAlignment="1">
      <alignment horizontal="right" vertical="center"/>
    </xf>
    <xf numFmtId="0" fontId="15" fillId="0" borderId="0" xfId="5" applyFont="1" applyAlignment="1">
      <alignment horizontal="right" vertical="center"/>
    </xf>
    <xf numFmtId="0" fontId="14" fillId="0" borderId="0" xfId="5" applyFont="1" applyAlignment="1">
      <alignment horizontal="right" vertical="center"/>
    </xf>
    <xf numFmtId="0" fontId="15" fillId="0" borderId="11" xfId="5" applyFont="1" applyBorder="1" applyAlignment="1">
      <alignment horizontal="right" vertical="center"/>
    </xf>
    <xf numFmtId="0" fontId="15" fillId="0" borderId="67" xfId="5" applyFont="1" applyBorder="1" applyAlignment="1">
      <alignment horizontal="right" vertical="center"/>
    </xf>
    <xf numFmtId="186" fontId="14" fillId="0" borderId="0" xfId="3" applyNumberFormat="1" applyFont="1" applyAlignment="1">
      <alignment horizontal="right" vertical="center"/>
    </xf>
    <xf numFmtId="192" fontId="15" fillId="0" borderId="0" xfId="5" applyNumberFormat="1" applyFont="1" applyAlignment="1">
      <alignment horizontal="right" vertical="center"/>
    </xf>
    <xf numFmtId="188" fontId="15" fillId="0" borderId="11" xfId="8" applyNumberFormat="1" applyFont="1" applyBorder="1" applyAlignment="1">
      <alignment horizontal="right" vertical="center"/>
    </xf>
    <xf numFmtId="188" fontId="15" fillId="0" borderId="0" xfId="8" applyNumberFormat="1" applyFont="1" applyAlignment="1">
      <alignment horizontal="right" vertical="center"/>
    </xf>
    <xf numFmtId="188" fontId="15" fillId="0" borderId="67" xfId="8" applyNumberFormat="1" applyFont="1" applyBorder="1" applyAlignment="1">
      <alignment horizontal="right" vertical="center"/>
    </xf>
  </cellXfs>
  <cellStyles count="11">
    <cellStyle name="桁区切り 2" xfId="1"/>
    <cellStyle name="桁区切り 2_統計表" xfId="2"/>
    <cellStyle name="桁区切り_統計表" xfId="3"/>
    <cellStyle name="桁区切り_統計表_1" xfId="4"/>
    <cellStyle name="標準" xfId="0" builtinId="0"/>
    <cellStyle name="標準 2" xfId="5"/>
    <cellStyle name="標準_統計係　2統計書人口 2-（14）～（20）_2007 2-(18)(19) 国勢調査町会別　統計係" xfId="6"/>
    <cellStyle name="標準_統計係　2統計書人口 2-（14）～（20）_2007 2-(18)(19) 国勢調査町会別　統計係_統計表" xfId="7"/>
    <cellStyle name="標準_統計表" xfId="8"/>
    <cellStyle name="標準_統計表_1" xfId="9"/>
    <cellStyle name="桁区切り" xfId="10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124460</xdr:colOff>
      <xdr:row>7</xdr:row>
      <xdr:rowOff>18415</xdr:rowOff>
    </xdr:from>
    <xdr:to xmlns:xdr="http://schemas.openxmlformats.org/drawingml/2006/spreadsheetDrawing">
      <xdr:col>0</xdr:col>
      <xdr:colOff>247650</xdr:colOff>
      <xdr:row>10</xdr:row>
      <xdr:rowOff>18415</xdr:rowOff>
    </xdr:to>
    <xdr:sp macro="" textlink="">
      <xdr:nvSpPr>
        <xdr:cNvPr id="2" name="左中かっこ 1"/>
        <xdr:cNvSpPr/>
      </xdr:nvSpPr>
      <xdr:spPr>
        <a:xfrm>
          <a:off x="124460" y="2352040"/>
          <a:ext cx="123190" cy="88582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124460</xdr:colOff>
      <xdr:row>7</xdr:row>
      <xdr:rowOff>18415</xdr:rowOff>
    </xdr:from>
    <xdr:to xmlns:xdr="http://schemas.openxmlformats.org/drawingml/2006/spreadsheetDrawing">
      <xdr:col>0</xdr:col>
      <xdr:colOff>247650</xdr:colOff>
      <xdr:row>10</xdr:row>
      <xdr:rowOff>18415</xdr:rowOff>
    </xdr:to>
    <xdr:sp macro="" textlink="">
      <xdr:nvSpPr>
        <xdr:cNvPr id="2" name="左中かっこ 1"/>
        <xdr:cNvSpPr/>
      </xdr:nvSpPr>
      <xdr:spPr>
        <a:xfrm>
          <a:off x="124460" y="2352040"/>
          <a:ext cx="123190" cy="88582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123825</xdr:colOff>
      <xdr:row>8</xdr:row>
      <xdr:rowOff>18415</xdr:rowOff>
    </xdr:from>
    <xdr:to xmlns:xdr="http://schemas.openxmlformats.org/drawingml/2006/spreadsheetDrawing">
      <xdr:col>0</xdr:col>
      <xdr:colOff>248285</xdr:colOff>
      <xdr:row>11</xdr:row>
      <xdr:rowOff>19050</xdr:rowOff>
    </xdr:to>
    <xdr:sp macro="" textlink="">
      <xdr:nvSpPr>
        <xdr:cNvPr id="2" name="左中かっこ 1"/>
        <xdr:cNvSpPr/>
      </xdr:nvSpPr>
      <xdr:spPr>
        <a:xfrm>
          <a:off x="123825" y="2533015"/>
          <a:ext cx="124460" cy="88646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66675</xdr:colOff>
      <xdr:row>6</xdr:row>
      <xdr:rowOff>152400</xdr:rowOff>
    </xdr:from>
    <xdr:to xmlns:xdr="http://schemas.openxmlformats.org/drawingml/2006/spreadsheetDrawing">
      <xdr:col>1</xdr:col>
      <xdr:colOff>16510</xdr:colOff>
      <xdr:row>10</xdr:row>
      <xdr:rowOff>38100</xdr:rowOff>
    </xdr:to>
    <xdr:sp macro="" textlink="">
      <xdr:nvSpPr>
        <xdr:cNvPr id="2" name="左中かっこ 1"/>
        <xdr:cNvSpPr/>
      </xdr:nvSpPr>
      <xdr:spPr>
        <a:xfrm>
          <a:off x="66675" y="1695450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57</xdr:row>
      <xdr:rowOff>133350</xdr:rowOff>
    </xdr:from>
    <xdr:to xmlns:xdr="http://schemas.openxmlformats.org/drawingml/2006/spreadsheetDrawing">
      <xdr:col>1</xdr:col>
      <xdr:colOff>16510</xdr:colOff>
      <xdr:row>61</xdr:row>
      <xdr:rowOff>38100</xdr:rowOff>
    </xdr:to>
    <xdr:sp macro="" textlink="">
      <xdr:nvSpPr>
        <xdr:cNvPr id="3" name="左中かっこ 2"/>
        <xdr:cNvSpPr/>
      </xdr:nvSpPr>
      <xdr:spPr>
        <a:xfrm>
          <a:off x="66675" y="11772900"/>
          <a:ext cx="130810" cy="6096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113</xdr:row>
      <xdr:rowOff>152400</xdr:rowOff>
    </xdr:from>
    <xdr:to xmlns:xdr="http://schemas.openxmlformats.org/drawingml/2006/spreadsheetDrawing">
      <xdr:col>1</xdr:col>
      <xdr:colOff>16510</xdr:colOff>
      <xdr:row>117</xdr:row>
      <xdr:rowOff>38100</xdr:rowOff>
    </xdr:to>
    <xdr:sp macro="" textlink="">
      <xdr:nvSpPr>
        <xdr:cNvPr id="4" name="左中かっこ 3"/>
        <xdr:cNvSpPr/>
      </xdr:nvSpPr>
      <xdr:spPr>
        <a:xfrm>
          <a:off x="66675" y="222980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158</xdr:row>
      <xdr:rowOff>152400</xdr:rowOff>
    </xdr:from>
    <xdr:to xmlns:xdr="http://schemas.openxmlformats.org/drawingml/2006/spreadsheetDrawing">
      <xdr:col>1</xdr:col>
      <xdr:colOff>16510</xdr:colOff>
      <xdr:row>162</xdr:row>
      <xdr:rowOff>38100</xdr:rowOff>
    </xdr:to>
    <xdr:sp macro="" textlink="">
      <xdr:nvSpPr>
        <xdr:cNvPr id="5" name="左中かっこ 4"/>
        <xdr:cNvSpPr/>
      </xdr:nvSpPr>
      <xdr:spPr>
        <a:xfrm>
          <a:off x="66675" y="3142297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57</xdr:row>
      <xdr:rowOff>133350</xdr:rowOff>
    </xdr:from>
    <xdr:to xmlns:xdr="http://schemas.openxmlformats.org/drawingml/2006/spreadsheetDrawing">
      <xdr:col>1</xdr:col>
      <xdr:colOff>16510</xdr:colOff>
      <xdr:row>61</xdr:row>
      <xdr:rowOff>38100</xdr:rowOff>
    </xdr:to>
    <xdr:sp macro="" textlink="">
      <xdr:nvSpPr>
        <xdr:cNvPr id="6" name="左中かっこ 9"/>
        <xdr:cNvSpPr/>
      </xdr:nvSpPr>
      <xdr:spPr>
        <a:xfrm>
          <a:off x="66675" y="11772900"/>
          <a:ext cx="130810" cy="6096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113</xdr:row>
      <xdr:rowOff>152400</xdr:rowOff>
    </xdr:from>
    <xdr:to xmlns:xdr="http://schemas.openxmlformats.org/drawingml/2006/spreadsheetDrawing">
      <xdr:col>1</xdr:col>
      <xdr:colOff>16510</xdr:colOff>
      <xdr:row>117</xdr:row>
      <xdr:rowOff>38100</xdr:rowOff>
    </xdr:to>
    <xdr:sp macro="" textlink="">
      <xdr:nvSpPr>
        <xdr:cNvPr id="7" name="左中かっこ 10"/>
        <xdr:cNvSpPr/>
      </xdr:nvSpPr>
      <xdr:spPr>
        <a:xfrm>
          <a:off x="66675" y="222980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113</xdr:row>
      <xdr:rowOff>152400</xdr:rowOff>
    </xdr:from>
    <xdr:to xmlns:xdr="http://schemas.openxmlformats.org/drawingml/2006/spreadsheetDrawing">
      <xdr:col>1</xdr:col>
      <xdr:colOff>16510</xdr:colOff>
      <xdr:row>117</xdr:row>
      <xdr:rowOff>38100</xdr:rowOff>
    </xdr:to>
    <xdr:sp macro="" textlink="">
      <xdr:nvSpPr>
        <xdr:cNvPr id="8" name="左中かっこ 11"/>
        <xdr:cNvSpPr/>
      </xdr:nvSpPr>
      <xdr:spPr>
        <a:xfrm>
          <a:off x="66675" y="222980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158</xdr:row>
      <xdr:rowOff>152400</xdr:rowOff>
    </xdr:from>
    <xdr:to xmlns:xdr="http://schemas.openxmlformats.org/drawingml/2006/spreadsheetDrawing">
      <xdr:col>1</xdr:col>
      <xdr:colOff>16510</xdr:colOff>
      <xdr:row>162</xdr:row>
      <xdr:rowOff>38100</xdr:rowOff>
    </xdr:to>
    <xdr:sp macro="" textlink="">
      <xdr:nvSpPr>
        <xdr:cNvPr id="9" name="左中かっこ 12"/>
        <xdr:cNvSpPr/>
      </xdr:nvSpPr>
      <xdr:spPr>
        <a:xfrm>
          <a:off x="66675" y="3142297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158</xdr:row>
      <xdr:rowOff>152400</xdr:rowOff>
    </xdr:from>
    <xdr:to xmlns:xdr="http://schemas.openxmlformats.org/drawingml/2006/spreadsheetDrawing">
      <xdr:col>1</xdr:col>
      <xdr:colOff>16510</xdr:colOff>
      <xdr:row>162</xdr:row>
      <xdr:rowOff>38100</xdr:rowOff>
    </xdr:to>
    <xdr:sp macro="" textlink="">
      <xdr:nvSpPr>
        <xdr:cNvPr id="10" name="左中かっこ 13"/>
        <xdr:cNvSpPr/>
      </xdr:nvSpPr>
      <xdr:spPr>
        <a:xfrm>
          <a:off x="66675" y="3142297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66675</xdr:colOff>
      <xdr:row>6</xdr:row>
      <xdr:rowOff>152400</xdr:rowOff>
    </xdr:from>
    <xdr:to xmlns:xdr="http://schemas.openxmlformats.org/drawingml/2006/spreadsheetDrawing">
      <xdr:col>1</xdr:col>
      <xdr:colOff>16510</xdr:colOff>
      <xdr:row>10</xdr:row>
      <xdr:rowOff>38100</xdr:rowOff>
    </xdr:to>
    <xdr:sp macro="" textlink="">
      <xdr:nvSpPr>
        <xdr:cNvPr id="2" name="左中かっこ 1"/>
        <xdr:cNvSpPr/>
      </xdr:nvSpPr>
      <xdr:spPr>
        <a:xfrm>
          <a:off x="66675" y="1695450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57</xdr:row>
      <xdr:rowOff>133350</xdr:rowOff>
    </xdr:from>
    <xdr:to xmlns:xdr="http://schemas.openxmlformats.org/drawingml/2006/spreadsheetDrawing">
      <xdr:col>1</xdr:col>
      <xdr:colOff>16510</xdr:colOff>
      <xdr:row>61</xdr:row>
      <xdr:rowOff>38100</xdr:rowOff>
    </xdr:to>
    <xdr:sp macro="" textlink="">
      <xdr:nvSpPr>
        <xdr:cNvPr id="3" name="左中かっこ 2"/>
        <xdr:cNvSpPr/>
      </xdr:nvSpPr>
      <xdr:spPr>
        <a:xfrm>
          <a:off x="66675" y="11772900"/>
          <a:ext cx="130810" cy="6096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113</xdr:row>
      <xdr:rowOff>152400</xdr:rowOff>
    </xdr:from>
    <xdr:to xmlns:xdr="http://schemas.openxmlformats.org/drawingml/2006/spreadsheetDrawing">
      <xdr:col>1</xdr:col>
      <xdr:colOff>16510</xdr:colOff>
      <xdr:row>117</xdr:row>
      <xdr:rowOff>38100</xdr:rowOff>
    </xdr:to>
    <xdr:sp macro="" textlink="">
      <xdr:nvSpPr>
        <xdr:cNvPr id="4" name="左中かっこ 3"/>
        <xdr:cNvSpPr/>
      </xdr:nvSpPr>
      <xdr:spPr>
        <a:xfrm>
          <a:off x="66675" y="222980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158</xdr:row>
      <xdr:rowOff>152400</xdr:rowOff>
    </xdr:from>
    <xdr:to xmlns:xdr="http://schemas.openxmlformats.org/drawingml/2006/spreadsheetDrawing">
      <xdr:col>1</xdr:col>
      <xdr:colOff>16510</xdr:colOff>
      <xdr:row>162</xdr:row>
      <xdr:rowOff>38100</xdr:rowOff>
    </xdr:to>
    <xdr:sp macro="" textlink="">
      <xdr:nvSpPr>
        <xdr:cNvPr id="5" name="左中かっこ 4"/>
        <xdr:cNvSpPr/>
      </xdr:nvSpPr>
      <xdr:spPr>
        <a:xfrm>
          <a:off x="66675" y="3142297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57</xdr:row>
      <xdr:rowOff>133350</xdr:rowOff>
    </xdr:from>
    <xdr:to xmlns:xdr="http://schemas.openxmlformats.org/drawingml/2006/spreadsheetDrawing">
      <xdr:col>1</xdr:col>
      <xdr:colOff>16510</xdr:colOff>
      <xdr:row>61</xdr:row>
      <xdr:rowOff>38100</xdr:rowOff>
    </xdr:to>
    <xdr:sp macro="" textlink="">
      <xdr:nvSpPr>
        <xdr:cNvPr id="6" name="左中かっこ 9"/>
        <xdr:cNvSpPr/>
      </xdr:nvSpPr>
      <xdr:spPr>
        <a:xfrm>
          <a:off x="66675" y="11772900"/>
          <a:ext cx="130810" cy="6096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113</xdr:row>
      <xdr:rowOff>152400</xdr:rowOff>
    </xdr:from>
    <xdr:to xmlns:xdr="http://schemas.openxmlformats.org/drawingml/2006/spreadsheetDrawing">
      <xdr:col>1</xdr:col>
      <xdr:colOff>16510</xdr:colOff>
      <xdr:row>117</xdr:row>
      <xdr:rowOff>38100</xdr:rowOff>
    </xdr:to>
    <xdr:sp macro="" textlink="">
      <xdr:nvSpPr>
        <xdr:cNvPr id="7" name="左中かっこ 10"/>
        <xdr:cNvSpPr/>
      </xdr:nvSpPr>
      <xdr:spPr>
        <a:xfrm>
          <a:off x="66675" y="222980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113</xdr:row>
      <xdr:rowOff>152400</xdr:rowOff>
    </xdr:from>
    <xdr:to xmlns:xdr="http://schemas.openxmlformats.org/drawingml/2006/spreadsheetDrawing">
      <xdr:col>1</xdr:col>
      <xdr:colOff>16510</xdr:colOff>
      <xdr:row>117</xdr:row>
      <xdr:rowOff>38100</xdr:rowOff>
    </xdr:to>
    <xdr:sp macro="" textlink="">
      <xdr:nvSpPr>
        <xdr:cNvPr id="8" name="左中かっこ 11"/>
        <xdr:cNvSpPr/>
      </xdr:nvSpPr>
      <xdr:spPr>
        <a:xfrm>
          <a:off x="66675" y="222980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158</xdr:row>
      <xdr:rowOff>152400</xdr:rowOff>
    </xdr:from>
    <xdr:to xmlns:xdr="http://schemas.openxmlformats.org/drawingml/2006/spreadsheetDrawing">
      <xdr:col>1</xdr:col>
      <xdr:colOff>16510</xdr:colOff>
      <xdr:row>162</xdr:row>
      <xdr:rowOff>38100</xdr:rowOff>
    </xdr:to>
    <xdr:sp macro="" textlink="">
      <xdr:nvSpPr>
        <xdr:cNvPr id="9" name="左中かっこ 12"/>
        <xdr:cNvSpPr/>
      </xdr:nvSpPr>
      <xdr:spPr>
        <a:xfrm>
          <a:off x="66675" y="3142297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158</xdr:row>
      <xdr:rowOff>152400</xdr:rowOff>
    </xdr:from>
    <xdr:to xmlns:xdr="http://schemas.openxmlformats.org/drawingml/2006/spreadsheetDrawing">
      <xdr:col>1</xdr:col>
      <xdr:colOff>16510</xdr:colOff>
      <xdr:row>162</xdr:row>
      <xdr:rowOff>38100</xdr:rowOff>
    </xdr:to>
    <xdr:sp macro="" textlink="">
      <xdr:nvSpPr>
        <xdr:cNvPr id="10" name="左中かっこ 13"/>
        <xdr:cNvSpPr/>
      </xdr:nvSpPr>
      <xdr:spPr>
        <a:xfrm>
          <a:off x="66675" y="3142297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66675</xdr:colOff>
      <xdr:row>7</xdr:row>
      <xdr:rowOff>152400</xdr:rowOff>
    </xdr:from>
    <xdr:to xmlns:xdr="http://schemas.openxmlformats.org/drawingml/2006/spreadsheetDrawing">
      <xdr:col>1</xdr:col>
      <xdr:colOff>16510</xdr:colOff>
      <xdr:row>11</xdr:row>
      <xdr:rowOff>38100</xdr:rowOff>
    </xdr:to>
    <xdr:sp macro="" textlink="">
      <xdr:nvSpPr>
        <xdr:cNvPr id="2" name="左中かっこ 1"/>
        <xdr:cNvSpPr/>
      </xdr:nvSpPr>
      <xdr:spPr>
        <a:xfrm>
          <a:off x="66675" y="21431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59</xdr:row>
      <xdr:rowOff>152400</xdr:rowOff>
    </xdr:from>
    <xdr:to xmlns:xdr="http://schemas.openxmlformats.org/drawingml/2006/spreadsheetDrawing">
      <xdr:col>1</xdr:col>
      <xdr:colOff>16510</xdr:colOff>
      <xdr:row>63</xdr:row>
      <xdr:rowOff>38100</xdr:rowOff>
    </xdr:to>
    <xdr:sp macro="" textlink="">
      <xdr:nvSpPr>
        <xdr:cNvPr id="3" name="左中かっこ 2"/>
        <xdr:cNvSpPr/>
      </xdr:nvSpPr>
      <xdr:spPr>
        <a:xfrm>
          <a:off x="66675" y="12744450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116</xdr:row>
      <xdr:rowOff>152400</xdr:rowOff>
    </xdr:from>
    <xdr:to xmlns:xdr="http://schemas.openxmlformats.org/drawingml/2006/spreadsheetDrawing">
      <xdr:col>1</xdr:col>
      <xdr:colOff>16510</xdr:colOff>
      <xdr:row>120</xdr:row>
      <xdr:rowOff>38100</xdr:rowOff>
    </xdr:to>
    <xdr:sp macro="" textlink="">
      <xdr:nvSpPr>
        <xdr:cNvPr id="4" name="左中かっこ 3"/>
        <xdr:cNvSpPr/>
      </xdr:nvSpPr>
      <xdr:spPr>
        <a:xfrm>
          <a:off x="66675" y="23812500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162</xdr:row>
      <xdr:rowOff>152400</xdr:rowOff>
    </xdr:from>
    <xdr:to xmlns:xdr="http://schemas.openxmlformats.org/drawingml/2006/spreadsheetDrawing">
      <xdr:col>1</xdr:col>
      <xdr:colOff>16510</xdr:colOff>
      <xdr:row>166</xdr:row>
      <xdr:rowOff>38100</xdr:rowOff>
    </xdr:to>
    <xdr:sp macro="" textlink="">
      <xdr:nvSpPr>
        <xdr:cNvPr id="5" name="左中かっこ 4"/>
        <xdr:cNvSpPr/>
      </xdr:nvSpPr>
      <xdr:spPr>
        <a:xfrm>
          <a:off x="66675" y="333851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59</xdr:row>
      <xdr:rowOff>152400</xdr:rowOff>
    </xdr:from>
    <xdr:to xmlns:xdr="http://schemas.openxmlformats.org/drawingml/2006/spreadsheetDrawing">
      <xdr:col>1</xdr:col>
      <xdr:colOff>16510</xdr:colOff>
      <xdr:row>63</xdr:row>
      <xdr:rowOff>38100</xdr:rowOff>
    </xdr:to>
    <xdr:sp macro="" textlink="">
      <xdr:nvSpPr>
        <xdr:cNvPr id="6" name="左中かっこ 9"/>
        <xdr:cNvSpPr/>
      </xdr:nvSpPr>
      <xdr:spPr>
        <a:xfrm>
          <a:off x="66675" y="12744450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116</xdr:row>
      <xdr:rowOff>152400</xdr:rowOff>
    </xdr:from>
    <xdr:to xmlns:xdr="http://schemas.openxmlformats.org/drawingml/2006/spreadsheetDrawing">
      <xdr:col>1</xdr:col>
      <xdr:colOff>16510</xdr:colOff>
      <xdr:row>120</xdr:row>
      <xdr:rowOff>38100</xdr:rowOff>
    </xdr:to>
    <xdr:sp macro="" textlink="">
      <xdr:nvSpPr>
        <xdr:cNvPr id="7" name="左中かっこ 10"/>
        <xdr:cNvSpPr/>
      </xdr:nvSpPr>
      <xdr:spPr>
        <a:xfrm>
          <a:off x="66675" y="23812500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116</xdr:row>
      <xdr:rowOff>152400</xdr:rowOff>
    </xdr:from>
    <xdr:to xmlns:xdr="http://schemas.openxmlformats.org/drawingml/2006/spreadsheetDrawing">
      <xdr:col>1</xdr:col>
      <xdr:colOff>16510</xdr:colOff>
      <xdr:row>120</xdr:row>
      <xdr:rowOff>38100</xdr:rowOff>
    </xdr:to>
    <xdr:sp macro="" textlink="">
      <xdr:nvSpPr>
        <xdr:cNvPr id="8" name="左中かっこ 11"/>
        <xdr:cNvSpPr/>
      </xdr:nvSpPr>
      <xdr:spPr>
        <a:xfrm>
          <a:off x="66675" y="23812500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162</xdr:row>
      <xdr:rowOff>152400</xdr:rowOff>
    </xdr:from>
    <xdr:to xmlns:xdr="http://schemas.openxmlformats.org/drawingml/2006/spreadsheetDrawing">
      <xdr:col>1</xdr:col>
      <xdr:colOff>16510</xdr:colOff>
      <xdr:row>166</xdr:row>
      <xdr:rowOff>38100</xdr:rowOff>
    </xdr:to>
    <xdr:sp macro="" textlink="">
      <xdr:nvSpPr>
        <xdr:cNvPr id="9" name="左中かっこ 12"/>
        <xdr:cNvSpPr/>
      </xdr:nvSpPr>
      <xdr:spPr>
        <a:xfrm>
          <a:off x="66675" y="333851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162</xdr:row>
      <xdr:rowOff>152400</xdr:rowOff>
    </xdr:from>
    <xdr:to xmlns:xdr="http://schemas.openxmlformats.org/drawingml/2006/spreadsheetDrawing">
      <xdr:col>1</xdr:col>
      <xdr:colOff>16510</xdr:colOff>
      <xdr:row>166</xdr:row>
      <xdr:rowOff>38100</xdr:rowOff>
    </xdr:to>
    <xdr:sp macro="" textlink="">
      <xdr:nvSpPr>
        <xdr:cNvPr id="10" name="左中かっこ 13"/>
        <xdr:cNvSpPr/>
      </xdr:nvSpPr>
      <xdr:spPr>
        <a:xfrm>
          <a:off x="66675" y="333851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59</xdr:row>
      <xdr:rowOff>152400</xdr:rowOff>
    </xdr:from>
    <xdr:to xmlns:xdr="http://schemas.openxmlformats.org/drawingml/2006/spreadsheetDrawing">
      <xdr:col>1</xdr:col>
      <xdr:colOff>16510</xdr:colOff>
      <xdr:row>63</xdr:row>
      <xdr:rowOff>38100</xdr:rowOff>
    </xdr:to>
    <xdr:sp macro="" textlink="">
      <xdr:nvSpPr>
        <xdr:cNvPr id="11" name="左中かっこ 14"/>
        <xdr:cNvSpPr/>
      </xdr:nvSpPr>
      <xdr:spPr>
        <a:xfrm>
          <a:off x="66675" y="12744450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116</xdr:row>
      <xdr:rowOff>152400</xdr:rowOff>
    </xdr:from>
    <xdr:to xmlns:xdr="http://schemas.openxmlformats.org/drawingml/2006/spreadsheetDrawing">
      <xdr:col>1</xdr:col>
      <xdr:colOff>16510</xdr:colOff>
      <xdr:row>120</xdr:row>
      <xdr:rowOff>38100</xdr:rowOff>
    </xdr:to>
    <xdr:sp macro="" textlink="">
      <xdr:nvSpPr>
        <xdr:cNvPr id="12" name="左中かっこ 15"/>
        <xdr:cNvSpPr/>
      </xdr:nvSpPr>
      <xdr:spPr>
        <a:xfrm>
          <a:off x="66675" y="23812500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116</xdr:row>
      <xdr:rowOff>152400</xdr:rowOff>
    </xdr:from>
    <xdr:to xmlns:xdr="http://schemas.openxmlformats.org/drawingml/2006/spreadsheetDrawing">
      <xdr:col>1</xdr:col>
      <xdr:colOff>16510</xdr:colOff>
      <xdr:row>120</xdr:row>
      <xdr:rowOff>38100</xdr:rowOff>
    </xdr:to>
    <xdr:sp macro="" textlink="">
      <xdr:nvSpPr>
        <xdr:cNvPr id="13" name="左中かっこ 16"/>
        <xdr:cNvSpPr/>
      </xdr:nvSpPr>
      <xdr:spPr>
        <a:xfrm>
          <a:off x="66675" y="23812500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116</xdr:row>
      <xdr:rowOff>152400</xdr:rowOff>
    </xdr:from>
    <xdr:to xmlns:xdr="http://schemas.openxmlformats.org/drawingml/2006/spreadsheetDrawing">
      <xdr:col>1</xdr:col>
      <xdr:colOff>16510</xdr:colOff>
      <xdr:row>120</xdr:row>
      <xdr:rowOff>38100</xdr:rowOff>
    </xdr:to>
    <xdr:sp macro="" textlink="">
      <xdr:nvSpPr>
        <xdr:cNvPr id="14" name="左中かっこ 17"/>
        <xdr:cNvSpPr/>
      </xdr:nvSpPr>
      <xdr:spPr>
        <a:xfrm>
          <a:off x="66675" y="23812500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162</xdr:row>
      <xdr:rowOff>152400</xdr:rowOff>
    </xdr:from>
    <xdr:to xmlns:xdr="http://schemas.openxmlformats.org/drawingml/2006/spreadsheetDrawing">
      <xdr:col>1</xdr:col>
      <xdr:colOff>16510</xdr:colOff>
      <xdr:row>166</xdr:row>
      <xdr:rowOff>38100</xdr:rowOff>
    </xdr:to>
    <xdr:sp macro="" textlink="">
      <xdr:nvSpPr>
        <xdr:cNvPr id="15" name="左中かっこ 18"/>
        <xdr:cNvSpPr/>
      </xdr:nvSpPr>
      <xdr:spPr>
        <a:xfrm>
          <a:off x="66675" y="333851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162</xdr:row>
      <xdr:rowOff>152400</xdr:rowOff>
    </xdr:from>
    <xdr:to xmlns:xdr="http://schemas.openxmlformats.org/drawingml/2006/spreadsheetDrawing">
      <xdr:col>1</xdr:col>
      <xdr:colOff>16510</xdr:colOff>
      <xdr:row>166</xdr:row>
      <xdr:rowOff>38100</xdr:rowOff>
    </xdr:to>
    <xdr:sp macro="" textlink="">
      <xdr:nvSpPr>
        <xdr:cNvPr id="16" name="左中かっこ 19"/>
        <xdr:cNvSpPr/>
      </xdr:nvSpPr>
      <xdr:spPr>
        <a:xfrm>
          <a:off x="66675" y="333851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162</xdr:row>
      <xdr:rowOff>152400</xdr:rowOff>
    </xdr:from>
    <xdr:to xmlns:xdr="http://schemas.openxmlformats.org/drawingml/2006/spreadsheetDrawing">
      <xdr:col>1</xdr:col>
      <xdr:colOff>16510</xdr:colOff>
      <xdr:row>166</xdr:row>
      <xdr:rowOff>38100</xdr:rowOff>
    </xdr:to>
    <xdr:sp macro="" textlink="">
      <xdr:nvSpPr>
        <xdr:cNvPr id="17" name="左中かっこ 20"/>
        <xdr:cNvSpPr/>
      </xdr:nvSpPr>
      <xdr:spPr>
        <a:xfrm>
          <a:off x="66675" y="333851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162</xdr:row>
      <xdr:rowOff>152400</xdr:rowOff>
    </xdr:from>
    <xdr:to xmlns:xdr="http://schemas.openxmlformats.org/drawingml/2006/spreadsheetDrawing">
      <xdr:col>1</xdr:col>
      <xdr:colOff>16510</xdr:colOff>
      <xdr:row>166</xdr:row>
      <xdr:rowOff>38100</xdr:rowOff>
    </xdr:to>
    <xdr:sp macro="" textlink="">
      <xdr:nvSpPr>
        <xdr:cNvPr id="18" name="左中かっこ 21"/>
        <xdr:cNvSpPr/>
      </xdr:nvSpPr>
      <xdr:spPr>
        <a:xfrm>
          <a:off x="66675" y="333851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162</xdr:row>
      <xdr:rowOff>152400</xdr:rowOff>
    </xdr:from>
    <xdr:to xmlns:xdr="http://schemas.openxmlformats.org/drawingml/2006/spreadsheetDrawing">
      <xdr:col>1</xdr:col>
      <xdr:colOff>16510</xdr:colOff>
      <xdr:row>166</xdr:row>
      <xdr:rowOff>38100</xdr:rowOff>
    </xdr:to>
    <xdr:sp macro="" textlink="">
      <xdr:nvSpPr>
        <xdr:cNvPr id="19" name="左中かっこ 22"/>
        <xdr:cNvSpPr/>
      </xdr:nvSpPr>
      <xdr:spPr>
        <a:xfrm>
          <a:off x="66675" y="333851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162</xdr:row>
      <xdr:rowOff>152400</xdr:rowOff>
    </xdr:from>
    <xdr:to xmlns:xdr="http://schemas.openxmlformats.org/drawingml/2006/spreadsheetDrawing">
      <xdr:col>1</xdr:col>
      <xdr:colOff>16510</xdr:colOff>
      <xdr:row>166</xdr:row>
      <xdr:rowOff>38100</xdr:rowOff>
    </xdr:to>
    <xdr:sp macro="" textlink="">
      <xdr:nvSpPr>
        <xdr:cNvPr id="20" name="左中かっこ 23"/>
        <xdr:cNvSpPr/>
      </xdr:nvSpPr>
      <xdr:spPr>
        <a:xfrm>
          <a:off x="66675" y="33385125"/>
          <a:ext cx="130810" cy="6477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34"/>
  <sheetViews>
    <sheetView showGridLines="0" tabSelected="1" view="pageBreakPreview" zoomScale="70" zoomScaleSheetLayoutView="7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5.625" defaultRowHeight="24" customHeight="1"/>
  <cols>
    <col min="1" max="1" width="15.75" style="1" customWidth="1"/>
    <col min="2" max="2" width="9.625" style="1" customWidth="1"/>
    <col min="3" max="5" width="8.625" style="1" customWidth="1"/>
    <col min="6" max="6" width="7.375" style="1" customWidth="1"/>
    <col min="7" max="8" width="6.875" style="1" customWidth="1"/>
    <col min="9" max="9" width="9.625" style="1" customWidth="1"/>
    <col min="10" max="12" width="8.625" style="1" customWidth="1"/>
    <col min="13" max="14" width="9.625" style="2" customWidth="1"/>
    <col min="15" max="16" width="8.75" style="2" customWidth="1"/>
    <col min="17" max="18" width="6.25" style="2" customWidth="1"/>
    <col min="19" max="19" width="8.75" style="2" customWidth="1"/>
    <col min="20" max="20" width="7.375" style="2" customWidth="1"/>
    <col min="21" max="22" width="8.125" style="1" customWidth="1"/>
    <col min="23" max="25" width="5.625" style="1" customWidth="1"/>
    <col min="26" max="26" width="7" style="1" customWidth="1"/>
    <col min="27" max="27" width="8.125" style="1" bestFit="1" customWidth="1"/>
    <col min="28" max="35" width="15.625" style="1"/>
    <col min="36" max="256" width="15.625" style="3"/>
    <col min="257" max="257" width="15" style="3" customWidth="1"/>
    <col min="258" max="261" width="8.125" style="3" customWidth="1"/>
    <col min="262" max="262" width="7.375" style="3" customWidth="1"/>
    <col min="263" max="263" width="7.25" style="3" customWidth="1"/>
    <col min="264" max="264" width="6.75" style="3" customWidth="1"/>
    <col min="265" max="268" width="8.125" style="3" customWidth="1"/>
    <col min="269" max="269" width="8.25" style="3" customWidth="1"/>
    <col min="270" max="270" width="8" style="3" customWidth="1"/>
    <col min="271" max="271" width="8.75" style="3" customWidth="1"/>
    <col min="272" max="272" width="9.25" style="3" customWidth="1"/>
    <col min="273" max="274" width="7.125" style="3" customWidth="1"/>
    <col min="275" max="275" width="8.75" style="3" customWidth="1"/>
    <col min="276" max="278" width="7.625" style="3" customWidth="1"/>
    <col min="279" max="281" width="6.375" style="3" customWidth="1"/>
    <col min="282" max="282" width="7" style="3" customWidth="1"/>
    <col min="283" max="283" width="8.125" style="3" bestFit="1" customWidth="1"/>
    <col min="284" max="512" width="15.625" style="3"/>
    <col min="513" max="513" width="15" style="3" customWidth="1"/>
    <col min="514" max="517" width="8.125" style="3" customWidth="1"/>
    <col min="518" max="518" width="7.375" style="3" customWidth="1"/>
    <col min="519" max="519" width="7.25" style="3" customWidth="1"/>
    <col min="520" max="520" width="6.75" style="3" customWidth="1"/>
    <col min="521" max="524" width="8.125" style="3" customWidth="1"/>
    <col min="525" max="525" width="8.25" style="3" customWidth="1"/>
    <col min="526" max="526" width="8" style="3" customWidth="1"/>
    <col min="527" max="527" width="8.75" style="3" customWidth="1"/>
    <col min="528" max="528" width="9.25" style="3" customWidth="1"/>
    <col min="529" max="530" width="7.125" style="3" customWidth="1"/>
    <col min="531" max="531" width="8.75" style="3" customWidth="1"/>
    <col min="532" max="534" width="7.625" style="3" customWidth="1"/>
    <col min="535" max="537" width="6.375" style="3" customWidth="1"/>
    <col min="538" max="538" width="7" style="3" customWidth="1"/>
    <col min="539" max="539" width="8.125" style="3" bestFit="1" customWidth="1"/>
    <col min="540" max="768" width="15.625" style="3"/>
    <col min="769" max="769" width="15" style="3" customWidth="1"/>
    <col min="770" max="773" width="8.125" style="3" customWidth="1"/>
    <col min="774" max="774" width="7.375" style="3" customWidth="1"/>
    <col min="775" max="775" width="7.25" style="3" customWidth="1"/>
    <col min="776" max="776" width="6.75" style="3" customWidth="1"/>
    <col min="777" max="780" width="8.125" style="3" customWidth="1"/>
    <col min="781" max="781" width="8.25" style="3" customWidth="1"/>
    <col min="782" max="782" width="8" style="3" customWidth="1"/>
    <col min="783" max="783" width="8.75" style="3" customWidth="1"/>
    <col min="784" max="784" width="9.25" style="3" customWidth="1"/>
    <col min="785" max="786" width="7.125" style="3" customWidth="1"/>
    <col min="787" max="787" width="8.75" style="3" customWidth="1"/>
    <col min="788" max="790" width="7.625" style="3" customWidth="1"/>
    <col min="791" max="793" width="6.375" style="3" customWidth="1"/>
    <col min="794" max="794" width="7" style="3" customWidth="1"/>
    <col min="795" max="795" width="8.125" style="3" bestFit="1" customWidth="1"/>
    <col min="796" max="1024" width="15.625" style="3"/>
    <col min="1025" max="1025" width="15" style="3" customWidth="1"/>
    <col min="1026" max="1029" width="8.125" style="3" customWidth="1"/>
    <col min="1030" max="1030" width="7.375" style="3" customWidth="1"/>
    <col min="1031" max="1031" width="7.25" style="3" customWidth="1"/>
    <col min="1032" max="1032" width="6.75" style="3" customWidth="1"/>
    <col min="1033" max="1036" width="8.125" style="3" customWidth="1"/>
    <col min="1037" max="1037" width="8.25" style="3" customWidth="1"/>
    <col min="1038" max="1038" width="8" style="3" customWidth="1"/>
    <col min="1039" max="1039" width="8.75" style="3" customWidth="1"/>
    <col min="1040" max="1040" width="9.25" style="3" customWidth="1"/>
    <col min="1041" max="1042" width="7.125" style="3" customWidth="1"/>
    <col min="1043" max="1043" width="8.75" style="3" customWidth="1"/>
    <col min="1044" max="1046" width="7.625" style="3" customWidth="1"/>
    <col min="1047" max="1049" width="6.375" style="3" customWidth="1"/>
    <col min="1050" max="1050" width="7" style="3" customWidth="1"/>
    <col min="1051" max="1051" width="8.125" style="3" bestFit="1" customWidth="1"/>
    <col min="1052" max="1280" width="15.625" style="3"/>
    <col min="1281" max="1281" width="15" style="3" customWidth="1"/>
    <col min="1282" max="1285" width="8.125" style="3" customWidth="1"/>
    <col min="1286" max="1286" width="7.375" style="3" customWidth="1"/>
    <col min="1287" max="1287" width="7.25" style="3" customWidth="1"/>
    <col min="1288" max="1288" width="6.75" style="3" customWidth="1"/>
    <col min="1289" max="1292" width="8.125" style="3" customWidth="1"/>
    <col min="1293" max="1293" width="8.25" style="3" customWidth="1"/>
    <col min="1294" max="1294" width="8" style="3" customWidth="1"/>
    <col min="1295" max="1295" width="8.75" style="3" customWidth="1"/>
    <col min="1296" max="1296" width="9.25" style="3" customWidth="1"/>
    <col min="1297" max="1298" width="7.125" style="3" customWidth="1"/>
    <col min="1299" max="1299" width="8.75" style="3" customWidth="1"/>
    <col min="1300" max="1302" width="7.625" style="3" customWidth="1"/>
    <col min="1303" max="1305" width="6.375" style="3" customWidth="1"/>
    <col min="1306" max="1306" width="7" style="3" customWidth="1"/>
    <col min="1307" max="1307" width="8.125" style="3" bestFit="1" customWidth="1"/>
    <col min="1308" max="1536" width="15.625" style="3"/>
    <col min="1537" max="1537" width="15" style="3" customWidth="1"/>
    <col min="1538" max="1541" width="8.125" style="3" customWidth="1"/>
    <col min="1542" max="1542" width="7.375" style="3" customWidth="1"/>
    <col min="1543" max="1543" width="7.25" style="3" customWidth="1"/>
    <col min="1544" max="1544" width="6.75" style="3" customWidth="1"/>
    <col min="1545" max="1548" width="8.125" style="3" customWidth="1"/>
    <col min="1549" max="1549" width="8.25" style="3" customWidth="1"/>
    <col min="1550" max="1550" width="8" style="3" customWidth="1"/>
    <col min="1551" max="1551" width="8.75" style="3" customWidth="1"/>
    <col min="1552" max="1552" width="9.25" style="3" customWidth="1"/>
    <col min="1553" max="1554" width="7.125" style="3" customWidth="1"/>
    <col min="1555" max="1555" width="8.75" style="3" customWidth="1"/>
    <col min="1556" max="1558" width="7.625" style="3" customWidth="1"/>
    <col min="1559" max="1561" width="6.375" style="3" customWidth="1"/>
    <col min="1562" max="1562" width="7" style="3" customWidth="1"/>
    <col min="1563" max="1563" width="8.125" style="3" bestFit="1" customWidth="1"/>
    <col min="1564" max="1792" width="15.625" style="3"/>
    <col min="1793" max="1793" width="15" style="3" customWidth="1"/>
    <col min="1794" max="1797" width="8.125" style="3" customWidth="1"/>
    <col min="1798" max="1798" width="7.375" style="3" customWidth="1"/>
    <col min="1799" max="1799" width="7.25" style="3" customWidth="1"/>
    <col min="1800" max="1800" width="6.75" style="3" customWidth="1"/>
    <col min="1801" max="1804" width="8.125" style="3" customWidth="1"/>
    <col min="1805" max="1805" width="8.25" style="3" customWidth="1"/>
    <col min="1806" max="1806" width="8" style="3" customWidth="1"/>
    <col min="1807" max="1807" width="8.75" style="3" customWidth="1"/>
    <col min="1808" max="1808" width="9.25" style="3" customWidth="1"/>
    <col min="1809" max="1810" width="7.125" style="3" customWidth="1"/>
    <col min="1811" max="1811" width="8.75" style="3" customWidth="1"/>
    <col min="1812" max="1814" width="7.625" style="3" customWidth="1"/>
    <col min="1815" max="1817" width="6.375" style="3" customWidth="1"/>
    <col min="1818" max="1818" width="7" style="3" customWidth="1"/>
    <col min="1819" max="1819" width="8.125" style="3" bestFit="1" customWidth="1"/>
    <col min="1820" max="2048" width="15.625" style="3"/>
    <col min="2049" max="2049" width="15" style="3" customWidth="1"/>
    <col min="2050" max="2053" width="8.125" style="3" customWidth="1"/>
    <col min="2054" max="2054" width="7.375" style="3" customWidth="1"/>
    <col min="2055" max="2055" width="7.25" style="3" customWidth="1"/>
    <col min="2056" max="2056" width="6.75" style="3" customWidth="1"/>
    <col min="2057" max="2060" width="8.125" style="3" customWidth="1"/>
    <col min="2061" max="2061" width="8.25" style="3" customWidth="1"/>
    <col min="2062" max="2062" width="8" style="3" customWidth="1"/>
    <col min="2063" max="2063" width="8.75" style="3" customWidth="1"/>
    <col min="2064" max="2064" width="9.25" style="3" customWidth="1"/>
    <col min="2065" max="2066" width="7.125" style="3" customWidth="1"/>
    <col min="2067" max="2067" width="8.75" style="3" customWidth="1"/>
    <col min="2068" max="2070" width="7.625" style="3" customWidth="1"/>
    <col min="2071" max="2073" width="6.375" style="3" customWidth="1"/>
    <col min="2074" max="2074" width="7" style="3" customWidth="1"/>
    <col min="2075" max="2075" width="8.125" style="3" bestFit="1" customWidth="1"/>
    <col min="2076" max="2304" width="15.625" style="3"/>
    <col min="2305" max="2305" width="15" style="3" customWidth="1"/>
    <col min="2306" max="2309" width="8.125" style="3" customWidth="1"/>
    <col min="2310" max="2310" width="7.375" style="3" customWidth="1"/>
    <col min="2311" max="2311" width="7.25" style="3" customWidth="1"/>
    <col min="2312" max="2312" width="6.75" style="3" customWidth="1"/>
    <col min="2313" max="2316" width="8.125" style="3" customWidth="1"/>
    <col min="2317" max="2317" width="8.25" style="3" customWidth="1"/>
    <col min="2318" max="2318" width="8" style="3" customWidth="1"/>
    <col min="2319" max="2319" width="8.75" style="3" customWidth="1"/>
    <col min="2320" max="2320" width="9.25" style="3" customWidth="1"/>
    <col min="2321" max="2322" width="7.125" style="3" customWidth="1"/>
    <col min="2323" max="2323" width="8.75" style="3" customWidth="1"/>
    <col min="2324" max="2326" width="7.625" style="3" customWidth="1"/>
    <col min="2327" max="2329" width="6.375" style="3" customWidth="1"/>
    <col min="2330" max="2330" width="7" style="3" customWidth="1"/>
    <col min="2331" max="2331" width="8.125" style="3" bestFit="1" customWidth="1"/>
    <col min="2332" max="2560" width="15.625" style="3"/>
    <col min="2561" max="2561" width="15" style="3" customWidth="1"/>
    <col min="2562" max="2565" width="8.125" style="3" customWidth="1"/>
    <col min="2566" max="2566" width="7.375" style="3" customWidth="1"/>
    <col min="2567" max="2567" width="7.25" style="3" customWidth="1"/>
    <col min="2568" max="2568" width="6.75" style="3" customWidth="1"/>
    <col min="2569" max="2572" width="8.125" style="3" customWidth="1"/>
    <col min="2573" max="2573" width="8.25" style="3" customWidth="1"/>
    <col min="2574" max="2574" width="8" style="3" customWidth="1"/>
    <col min="2575" max="2575" width="8.75" style="3" customWidth="1"/>
    <col min="2576" max="2576" width="9.25" style="3" customWidth="1"/>
    <col min="2577" max="2578" width="7.125" style="3" customWidth="1"/>
    <col min="2579" max="2579" width="8.75" style="3" customWidth="1"/>
    <col min="2580" max="2582" width="7.625" style="3" customWidth="1"/>
    <col min="2583" max="2585" width="6.375" style="3" customWidth="1"/>
    <col min="2586" max="2586" width="7" style="3" customWidth="1"/>
    <col min="2587" max="2587" width="8.125" style="3" bestFit="1" customWidth="1"/>
    <col min="2588" max="2816" width="15.625" style="3"/>
    <col min="2817" max="2817" width="15" style="3" customWidth="1"/>
    <col min="2818" max="2821" width="8.125" style="3" customWidth="1"/>
    <col min="2822" max="2822" width="7.375" style="3" customWidth="1"/>
    <col min="2823" max="2823" width="7.25" style="3" customWidth="1"/>
    <col min="2824" max="2824" width="6.75" style="3" customWidth="1"/>
    <col min="2825" max="2828" width="8.125" style="3" customWidth="1"/>
    <col min="2829" max="2829" width="8.25" style="3" customWidth="1"/>
    <col min="2830" max="2830" width="8" style="3" customWidth="1"/>
    <col min="2831" max="2831" width="8.75" style="3" customWidth="1"/>
    <col min="2832" max="2832" width="9.25" style="3" customWidth="1"/>
    <col min="2833" max="2834" width="7.125" style="3" customWidth="1"/>
    <col min="2835" max="2835" width="8.75" style="3" customWidth="1"/>
    <col min="2836" max="2838" width="7.625" style="3" customWidth="1"/>
    <col min="2839" max="2841" width="6.375" style="3" customWidth="1"/>
    <col min="2842" max="2842" width="7" style="3" customWidth="1"/>
    <col min="2843" max="2843" width="8.125" style="3" bestFit="1" customWidth="1"/>
    <col min="2844" max="3072" width="15.625" style="3"/>
    <col min="3073" max="3073" width="15" style="3" customWidth="1"/>
    <col min="3074" max="3077" width="8.125" style="3" customWidth="1"/>
    <col min="3078" max="3078" width="7.375" style="3" customWidth="1"/>
    <col min="3079" max="3079" width="7.25" style="3" customWidth="1"/>
    <col min="3080" max="3080" width="6.75" style="3" customWidth="1"/>
    <col min="3081" max="3084" width="8.125" style="3" customWidth="1"/>
    <col min="3085" max="3085" width="8.25" style="3" customWidth="1"/>
    <col min="3086" max="3086" width="8" style="3" customWidth="1"/>
    <col min="3087" max="3087" width="8.75" style="3" customWidth="1"/>
    <col min="3088" max="3088" width="9.25" style="3" customWidth="1"/>
    <col min="3089" max="3090" width="7.125" style="3" customWidth="1"/>
    <col min="3091" max="3091" width="8.75" style="3" customWidth="1"/>
    <col min="3092" max="3094" width="7.625" style="3" customWidth="1"/>
    <col min="3095" max="3097" width="6.375" style="3" customWidth="1"/>
    <col min="3098" max="3098" width="7" style="3" customWidth="1"/>
    <col min="3099" max="3099" width="8.125" style="3" bestFit="1" customWidth="1"/>
    <col min="3100" max="3328" width="15.625" style="3"/>
    <col min="3329" max="3329" width="15" style="3" customWidth="1"/>
    <col min="3330" max="3333" width="8.125" style="3" customWidth="1"/>
    <col min="3334" max="3334" width="7.375" style="3" customWidth="1"/>
    <col min="3335" max="3335" width="7.25" style="3" customWidth="1"/>
    <col min="3336" max="3336" width="6.75" style="3" customWidth="1"/>
    <col min="3337" max="3340" width="8.125" style="3" customWidth="1"/>
    <col min="3341" max="3341" width="8.25" style="3" customWidth="1"/>
    <col min="3342" max="3342" width="8" style="3" customWidth="1"/>
    <col min="3343" max="3343" width="8.75" style="3" customWidth="1"/>
    <col min="3344" max="3344" width="9.25" style="3" customWidth="1"/>
    <col min="3345" max="3346" width="7.125" style="3" customWidth="1"/>
    <col min="3347" max="3347" width="8.75" style="3" customWidth="1"/>
    <col min="3348" max="3350" width="7.625" style="3" customWidth="1"/>
    <col min="3351" max="3353" width="6.375" style="3" customWidth="1"/>
    <col min="3354" max="3354" width="7" style="3" customWidth="1"/>
    <col min="3355" max="3355" width="8.125" style="3" bestFit="1" customWidth="1"/>
    <col min="3356" max="3584" width="15.625" style="3"/>
    <col min="3585" max="3585" width="15" style="3" customWidth="1"/>
    <col min="3586" max="3589" width="8.125" style="3" customWidth="1"/>
    <col min="3590" max="3590" width="7.375" style="3" customWidth="1"/>
    <col min="3591" max="3591" width="7.25" style="3" customWidth="1"/>
    <col min="3592" max="3592" width="6.75" style="3" customWidth="1"/>
    <col min="3593" max="3596" width="8.125" style="3" customWidth="1"/>
    <col min="3597" max="3597" width="8.25" style="3" customWidth="1"/>
    <col min="3598" max="3598" width="8" style="3" customWidth="1"/>
    <col min="3599" max="3599" width="8.75" style="3" customWidth="1"/>
    <col min="3600" max="3600" width="9.25" style="3" customWidth="1"/>
    <col min="3601" max="3602" width="7.125" style="3" customWidth="1"/>
    <col min="3603" max="3603" width="8.75" style="3" customWidth="1"/>
    <col min="3604" max="3606" width="7.625" style="3" customWidth="1"/>
    <col min="3607" max="3609" width="6.375" style="3" customWidth="1"/>
    <col min="3610" max="3610" width="7" style="3" customWidth="1"/>
    <col min="3611" max="3611" width="8.125" style="3" bestFit="1" customWidth="1"/>
    <col min="3612" max="3840" width="15.625" style="3"/>
    <col min="3841" max="3841" width="15" style="3" customWidth="1"/>
    <col min="3842" max="3845" width="8.125" style="3" customWidth="1"/>
    <col min="3846" max="3846" width="7.375" style="3" customWidth="1"/>
    <col min="3847" max="3847" width="7.25" style="3" customWidth="1"/>
    <col min="3848" max="3848" width="6.75" style="3" customWidth="1"/>
    <col min="3849" max="3852" width="8.125" style="3" customWidth="1"/>
    <col min="3853" max="3853" width="8.25" style="3" customWidth="1"/>
    <col min="3854" max="3854" width="8" style="3" customWidth="1"/>
    <col min="3855" max="3855" width="8.75" style="3" customWidth="1"/>
    <col min="3856" max="3856" width="9.25" style="3" customWidth="1"/>
    <col min="3857" max="3858" width="7.125" style="3" customWidth="1"/>
    <col min="3859" max="3859" width="8.75" style="3" customWidth="1"/>
    <col min="3860" max="3862" width="7.625" style="3" customWidth="1"/>
    <col min="3863" max="3865" width="6.375" style="3" customWidth="1"/>
    <col min="3866" max="3866" width="7" style="3" customWidth="1"/>
    <col min="3867" max="3867" width="8.125" style="3" bestFit="1" customWidth="1"/>
    <col min="3868" max="4096" width="15.625" style="3"/>
    <col min="4097" max="4097" width="15" style="3" customWidth="1"/>
    <col min="4098" max="4101" width="8.125" style="3" customWidth="1"/>
    <col min="4102" max="4102" width="7.375" style="3" customWidth="1"/>
    <col min="4103" max="4103" width="7.25" style="3" customWidth="1"/>
    <col min="4104" max="4104" width="6.75" style="3" customWidth="1"/>
    <col min="4105" max="4108" width="8.125" style="3" customWidth="1"/>
    <col min="4109" max="4109" width="8.25" style="3" customWidth="1"/>
    <col min="4110" max="4110" width="8" style="3" customWidth="1"/>
    <col min="4111" max="4111" width="8.75" style="3" customWidth="1"/>
    <col min="4112" max="4112" width="9.25" style="3" customWidth="1"/>
    <col min="4113" max="4114" width="7.125" style="3" customWidth="1"/>
    <col min="4115" max="4115" width="8.75" style="3" customWidth="1"/>
    <col min="4116" max="4118" width="7.625" style="3" customWidth="1"/>
    <col min="4119" max="4121" width="6.375" style="3" customWidth="1"/>
    <col min="4122" max="4122" width="7" style="3" customWidth="1"/>
    <col min="4123" max="4123" width="8.125" style="3" bestFit="1" customWidth="1"/>
    <col min="4124" max="4352" width="15.625" style="3"/>
    <col min="4353" max="4353" width="15" style="3" customWidth="1"/>
    <col min="4354" max="4357" width="8.125" style="3" customWidth="1"/>
    <col min="4358" max="4358" width="7.375" style="3" customWidth="1"/>
    <col min="4359" max="4359" width="7.25" style="3" customWidth="1"/>
    <col min="4360" max="4360" width="6.75" style="3" customWidth="1"/>
    <col min="4361" max="4364" width="8.125" style="3" customWidth="1"/>
    <col min="4365" max="4365" width="8.25" style="3" customWidth="1"/>
    <col min="4366" max="4366" width="8" style="3" customWidth="1"/>
    <col min="4367" max="4367" width="8.75" style="3" customWidth="1"/>
    <col min="4368" max="4368" width="9.25" style="3" customWidth="1"/>
    <col min="4369" max="4370" width="7.125" style="3" customWidth="1"/>
    <col min="4371" max="4371" width="8.75" style="3" customWidth="1"/>
    <col min="4372" max="4374" width="7.625" style="3" customWidth="1"/>
    <col min="4375" max="4377" width="6.375" style="3" customWidth="1"/>
    <col min="4378" max="4378" width="7" style="3" customWidth="1"/>
    <col min="4379" max="4379" width="8.125" style="3" bestFit="1" customWidth="1"/>
    <col min="4380" max="4608" width="15.625" style="3"/>
    <col min="4609" max="4609" width="15" style="3" customWidth="1"/>
    <col min="4610" max="4613" width="8.125" style="3" customWidth="1"/>
    <col min="4614" max="4614" width="7.375" style="3" customWidth="1"/>
    <col min="4615" max="4615" width="7.25" style="3" customWidth="1"/>
    <col min="4616" max="4616" width="6.75" style="3" customWidth="1"/>
    <col min="4617" max="4620" width="8.125" style="3" customWidth="1"/>
    <col min="4621" max="4621" width="8.25" style="3" customWidth="1"/>
    <col min="4622" max="4622" width="8" style="3" customWidth="1"/>
    <col min="4623" max="4623" width="8.75" style="3" customWidth="1"/>
    <col min="4624" max="4624" width="9.25" style="3" customWidth="1"/>
    <col min="4625" max="4626" width="7.125" style="3" customWidth="1"/>
    <col min="4627" max="4627" width="8.75" style="3" customWidth="1"/>
    <col min="4628" max="4630" width="7.625" style="3" customWidth="1"/>
    <col min="4631" max="4633" width="6.375" style="3" customWidth="1"/>
    <col min="4634" max="4634" width="7" style="3" customWidth="1"/>
    <col min="4635" max="4635" width="8.125" style="3" bestFit="1" customWidth="1"/>
    <col min="4636" max="4864" width="15.625" style="3"/>
    <col min="4865" max="4865" width="15" style="3" customWidth="1"/>
    <col min="4866" max="4869" width="8.125" style="3" customWidth="1"/>
    <col min="4870" max="4870" width="7.375" style="3" customWidth="1"/>
    <col min="4871" max="4871" width="7.25" style="3" customWidth="1"/>
    <col min="4872" max="4872" width="6.75" style="3" customWidth="1"/>
    <col min="4873" max="4876" width="8.125" style="3" customWidth="1"/>
    <col min="4877" max="4877" width="8.25" style="3" customWidth="1"/>
    <col min="4878" max="4878" width="8" style="3" customWidth="1"/>
    <col min="4879" max="4879" width="8.75" style="3" customWidth="1"/>
    <col min="4880" max="4880" width="9.25" style="3" customWidth="1"/>
    <col min="4881" max="4882" width="7.125" style="3" customWidth="1"/>
    <col min="4883" max="4883" width="8.75" style="3" customWidth="1"/>
    <col min="4884" max="4886" width="7.625" style="3" customWidth="1"/>
    <col min="4887" max="4889" width="6.375" style="3" customWidth="1"/>
    <col min="4890" max="4890" width="7" style="3" customWidth="1"/>
    <col min="4891" max="4891" width="8.125" style="3" bestFit="1" customWidth="1"/>
    <col min="4892" max="5120" width="15.625" style="3"/>
    <col min="5121" max="5121" width="15" style="3" customWidth="1"/>
    <col min="5122" max="5125" width="8.125" style="3" customWidth="1"/>
    <col min="5126" max="5126" width="7.375" style="3" customWidth="1"/>
    <col min="5127" max="5127" width="7.25" style="3" customWidth="1"/>
    <col min="5128" max="5128" width="6.75" style="3" customWidth="1"/>
    <col min="5129" max="5132" width="8.125" style="3" customWidth="1"/>
    <col min="5133" max="5133" width="8.25" style="3" customWidth="1"/>
    <col min="5134" max="5134" width="8" style="3" customWidth="1"/>
    <col min="5135" max="5135" width="8.75" style="3" customWidth="1"/>
    <col min="5136" max="5136" width="9.25" style="3" customWidth="1"/>
    <col min="5137" max="5138" width="7.125" style="3" customWidth="1"/>
    <col min="5139" max="5139" width="8.75" style="3" customWidth="1"/>
    <col min="5140" max="5142" width="7.625" style="3" customWidth="1"/>
    <col min="5143" max="5145" width="6.375" style="3" customWidth="1"/>
    <col min="5146" max="5146" width="7" style="3" customWidth="1"/>
    <col min="5147" max="5147" width="8.125" style="3" bestFit="1" customWidth="1"/>
    <col min="5148" max="5376" width="15.625" style="3"/>
    <col min="5377" max="5377" width="15" style="3" customWidth="1"/>
    <col min="5378" max="5381" width="8.125" style="3" customWidth="1"/>
    <col min="5382" max="5382" width="7.375" style="3" customWidth="1"/>
    <col min="5383" max="5383" width="7.25" style="3" customWidth="1"/>
    <col min="5384" max="5384" width="6.75" style="3" customWidth="1"/>
    <col min="5385" max="5388" width="8.125" style="3" customWidth="1"/>
    <col min="5389" max="5389" width="8.25" style="3" customWidth="1"/>
    <col min="5390" max="5390" width="8" style="3" customWidth="1"/>
    <col min="5391" max="5391" width="8.75" style="3" customWidth="1"/>
    <col min="5392" max="5392" width="9.25" style="3" customWidth="1"/>
    <col min="5393" max="5394" width="7.125" style="3" customWidth="1"/>
    <col min="5395" max="5395" width="8.75" style="3" customWidth="1"/>
    <col min="5396" max="5398" width="7.625" style="3" customWidth="1"/>
    <col min="5399" max="5401" width="6.375" style="3" customWidth="1"/>
    <col min="5402" max="5402" width="7" style="3" customWidth="1"/>
    <col min="5403" max="5403" width="8.125" style="3" bestFit="1" customWidth="1"/>
    <col min="5404" max="5632" width="15.625" style="3"/>
    <col min="5633" max="5633" width="15" style="3" customWidth="1"/>
    <col min="5634" max="5637" width="8.125" style="3" customWidth="1"/>
    <col min="5638" max="5638" width="7.375" style="3" customWidth="1"/>
    <col min="5639" max="5639" width="7.25" style="3" customWidth="1"/>
    <col min="5640" max="5640" width="6.75" style="3" customWidth="1"/>
    <col min="5641" max="5644" width="8.125" style="3" customWidth="1"/>
    <col min="5645" max="5645" width="8.25" style="3" customWidth="1"/>
    <col min="5646" max="5646" width="8" style="3" customWidth="1"/>
    <col min="5647" max="5647" width="8.75" style="3" customWidth="1"/>
    <col min="5648" max="5648" width="9.25" style="3" customWidth="1"/>
    <col min="5649" max="5650" width="7.125" style="3" customWidth="1"/>
    <col min="5651" max="5651" width="8.75" style="3" customWidth="1"/>
    <col min="5652" max="5654" width="7.625" style="3" customWidth="1"/>
    <col min="5655" max="5657" width="6.375" style="3" customWidth="1"/>
    <col min="5658" max="5658" width="7" style="3" customWidth="1"/>
    <col min="5659" max="5659" width="8.125" style="3" bestFit="1" customWidth="1"/>
    <col min="5660" max="5888" width="15.625" style="3"/>
    <col min="5889" max="5889" width="15" style="3" customWidth="1"/>
    <col min="5890" max="5893" width="8.125" style="3" customWidth="1"/>
    <col min="5894" max="5894" width="7.375" style="3" customWidth="1"/>
    <col min="5895" max="5895" width="7.25" style="3" customWidth="1"/>
    <col min="5896" max="5896" width="6.75" style="3" customWidth="1"/>
    <col min="5897" max="5900" width="8.125" style="3" customWidth="1"/>
    <col min="5901" max="5901" width="8.25" style="3" customWidth="1"/>
    <col min="5902" max="5902" width="8" style="3" customWidth="1"/>
    <col min="5903" max="5903" width="8.75" style="3" customWidth="1"/>
    <col min="5904" max="5904" width="9.25" style="3" customWidth="1"/>
    <col min="5905" max="5906" width="7.125" style="3" customWidth="1"/>
    <col min="5907" max="5907" width="8.75" style="3" customWidth="1"/>
    <col min="5908" max="5910" width="7.625" style="3" customWidth="1"/>
    <col min="5911" max="5913" width="6.375" style="3" customWidth="1"/>
    <col min="5914" max="5914" width="7" style="3" customWidth="1"/>
    <col min="5915" max="5915" width="8.125" style="3" bestFit="1" customWidth="1"/>
    <col min="5916" max="6144" width="15.625" style="3"/>
    <col min="6145" max="6145" width="15" style="3" customWidth="1"/>
    <col min="6146" max="6149" width="8.125" style="3" customWidth="1"/>
    <col min="6150" max="6150" width="7.375" style="3" customWidth="1"/>
    <col min="6151" max="6151" width="7.25" style="3" customWidth="1"/>
    <col min="6152" max="6152" width="6.75" style="3" customWidth="1"/>
    <col min="6153" max="6156" width="8.125" style="3" customWidth="1"/>
    <col min="6157" max="6157" width="8.25" style="3" customWidth="1"/>
    <col min="6158" max="6158" width="8" style="3" customWidth="1"/>
    <col min="6159" max="6159" width="8.75" style="3" customWidth="1"/>
    <col min="6160" max="6160" width="9.25" style="3" customWidth="1"/>
    <col min="6161" max="6162" width="7.125" style="3" customWidth="1"/>
    <col min="6163" max="6163" width="8.75" style="3" customWidth="1"/>
    <col min="6164" max="6166" width="7.625" style="3" customWidth="1"/>
    <col min="6167" max="6169" width="6.375" style="3" customWidth="1"/>
    <col min="6170" max="6170" width="7" style="3" customWidth="1"/>
    <col min="6171" max="6171" width="8.125" style="3" bestFit="1" customWidth="1"/>
    <col min="6172" max="6400" width="15.625" style="3"/>
    <col min="6401" max="6401" width="15" style="3" customWidth="1"/>
    <col min="6402" max="6405" width="8.125" style="3" customWidth="1"/>
    <col min="6406" max="6406" width="7.375" style="3" customWidth="1"/>
    <col min="6407" max="6407" width="7.25" style="3" customWidth="1"/>
    <col min="6408" max="6408" width="6.75" style="3" customWidth="1"/>
    <col min="6409" max="6412" width="8.125" style="3" customWidth="1"/>
    <col min="6413" max="6413" width="8.25" style="3" customWidth="1"/>
    <col min="6414" max="6414" width="8" style="3" customWidth="1"/>
    <col min="6415" max="6415" width="8.75" style="3" customWidth="1"/>
    <col min="6416" max="6416" width="9.25" style="3" customWidth="1"/>
    <col min="6417" max="6418" width="7.125" style="3" customWidth="1"/>
    <col min="6419" max="6419" width="8.75" style="3" customWidth="1"/>
    <col min="6420" max="6422" width="7.625" style="3" customWidth="1"/>
    <col min="6423" max="6425" width="6.375" style="3" customWidth="1"/>
    <col min="6426" max="6426" width="7" style="3" customWidth="1"/>
    <col min="6427" max="6427" width="8.125" style="3" bestFit="1" customWidth="1"/>
    <col min="6428" max="6656" width="15.625" style="3"/>
    <col min="6657" max="6657" width="15" style="3" customWidth="1"/>
    <col min="6658" max="6661" width="8.125" style="3" customWidth="1"/>
    <col min="6662" max="6662" width="7.375" style="3" customWidth="1"/>
    <col min="6663" max="6663" width="7.25" style="3" customWidth="1"/>
    <col min="6664" max="6664" width="6.75" style="3" customWidth="1"/>
    <col min="6665" max="6668" width="8.125" style="3" customWidth="1"/>
    <col min="6669" max="6669" width="8.25" style="3" customWidth="1"/>
    <col min="6670" max="6670" width="8" style="3" customWidth="1"/>
    <col min="6671" max="6671" width="8.75" style="3" customWidth="1"/>
    <col min="6672" max="6672" width="9.25" style="3" customWidth="1"/>
    <col min="6673" max="6674" width="7.125" style="3" customWidth="1"/>
    <col min="6675" max="6675" width="8.75" style="3" customWidth="1"/>
    <col min="6676" max="6678" width="7.625" style="3" customWidth="1"/>
    <col min="6679" max="6681" width="6.375" style="3" customWidth="1"/>
    <col min="6682" max="6682" width="7" style="3" customWidth="1"/>
    <col min="6683" max="6683" width="8.125" style="3" bestFit="1" customWidth="1"/>
    <col min="6684" max="6912" width="15.625" style="3"/>
    <col min="6913" max="6913" width="15" style="3" customWidth="1"/>
    <col min="6914" max="6917" width="8.125" style="3" customWidth="1"/>
    <col min="6918" max="6918" width="7.375" style="3" customWidth="1"/>
    <col min="6919" max="6919" width="7.25" style="3" customWidth="1"/>
    <col min="6920" max="6920" width="6.75" style="3" customWidth="1"/>
    <col min="6921" max="6924" width="8.125" style="3" customWidth="1"/>
    <col min="6925" max="6925" width="8.25" style="3" customWidth="1"/>
    <col min="6926" max="6926" width="8" style="3" customWidth="1"/>
    <col min="6927" max="6927" width="8.75" style="3" customWidth="1"/>
    <col min="6928" max="6928" width="9.25" style="3" customWidth="1"/>
    <col min="6929" max="6930" width="7.125" style="3" customWidth="1"/>
    <col min="6931" max="6931" width="8.75" style="3" customWidth="1"/>
    <col min="6932" max="6934" width="7.625" style="3" customWidth="1"/>
    <col min="6935" max="6937" width="6.375" style="3" customWidth="1"/>
    <col min="6938" max="6938" width="7" style="3" customWidth="1"/>
    <col min="6939" max="6939" width="8.125" style="3" bestFit="1" customWidth="1"/>
    <col min="6940" max="7168" width="15.625" style="3"/>
    <col min="7169" max="7169" width="15" style="3" customWidth="1"/>
    <col min="7170" max="7173" width="8.125" style="3" customWidth="1"/>
    <col min="7174" max="7174" width="7.375" style="3" customWidth="1"/>
    <col min="7175" max="7175" width="7.25" style="3" customWidth="1"/>
    <col min="7176" max="7176" width="6.75" style="3" customWidth="1"/>
    <col min="7177" max="7180" width="8.125" style="3" customWidth="1"/>
    <col min="7181" max="7181" width="8.25" style="3" customWidth="1"/>
    <col min="7182" max="7182" width="8" style="3" customWidth="1"/>
    <col min="7183" max="7183" width="8.75" style="3" customWidth="1"/>
    <col min="7184" max="7184" width="9.25" style="3" customWidth="1"/>
    <col min="7185" max="7186" width="7.125" style="3" customWidth="1"/>
    <col min="7187" max="7187" width="8.75" style="3" customWidth="1"/>
    <col min="7188" max="7190" width="7.625" style="3" customWidth="1"/>
    <col min="7191" max="7193" width="6.375" style="3" customWidth="1"/>
    <col min="7194" max="7194" width="7" style="3" customWidth="1"/>
    <col min="7195" max="7195" width="8.125" style="3" bestFit="1" customWidth="1"/>
    <col min="7196" max="7424" width="15.625" style="3"/>
    <col min="7425" max="7425" width="15" style="3" customWidth="1"/>
    <col min="7426" max="7429" width="8.125" style="3" customWidth="1"/>
    <col min="7430" max="7430" width="7.375" style="3" customWidth="1"/>
    <col min="7431" max="7431" width="7.25" style="3" customWidth="1"/>
    <col min="7432" max="7432" width="6.75" style="3" customWidth="1"/>
    <col min="7433" max="7436" width="8.125" style="3" customWidth="1"/>
    <col min="7437" max="7437" width="8.25" style="3" customWidth="1"/>
    <col min="7438" max="7438" width="8" style="3" customWidth="1"/>
    <col min="7439" max="7439" width="8.75" style="3" customWidth="1"/>
    <col min="7440" max="7440" width="9.25" style="3" customWidth="1"/>
    <col min="7441" max="7442" width="7.125" style="3" customWidth="1"/>
    <col min="7443" max="7443" width="8.75" style="3" customWidth="1"/>
    <col min="7444" max="7446" width="7.625" style="3" customWidth="1"/>
    <col min="7447" max="7449" width="6.375" style="3" customWidth="1"/>
    <col min="7450" max="7450" width="7" style="3" customWidth="1"/>
    <col min="7451" max="7451" width="8.125" style="3" bestFit="1" customWidth="1"/>
    <col min="7452" max="7680" width="15.625" style="3"/>
    <col min="7681" max="7681" width="15" style="3" customWidth="1"/>
    <col min="7682" max="7685" width="8.125" style="3" customWidth="1"/>
    <col min="7686" max="7686" width="7.375" style="3" customWidth="1"/>
    <col min="7687" max="7687" width="7.25" style="3" customWidth="1"/>
    <col min="7688" max="7688" width="6.75" style="3" customWidth="1"/>
    <col min="7689" max="7692" width="8.125" style="3" customWidth="1"/>
    <col min="7693" max="7693" width="8.25" style="3" customWidth="1"/>
    <col min="7694" max="7694" width="8" style="3" customWidth="1"/>
    <col min="7695" max="7695" width="8.75" style="3" customWidth="1"/>
    <col min="7696" max="7696" width="9.25" style="3" customWidth="1"/>
    <col min="7697" max="7698" width="7.125" style="3" customWidth="1"/>
    <col min="7699" max="7699" width="8.75" style="3" customWidth="1"/>
    <col min="7700" max="7702" width="7.625" style="3" customWidth="1"/>
    <col min="7703" max="7705" width="6.375" style="3" customWidth="1"/>
    <col min="7706" max="7706" width="7" style="3" customWidth="1"/>
    <col min="7707" max="7707" width="8.125" style="3" bestFit="1" customWidth="1"/>
    <col min="7708" max="7936" width="15.625" style="3"/>
    <col min="7937" max="7937" width="15" style="3" customWidth="1"/>
    <col min="7938" max="7941" width="8.125" style="3" customWidth="1"/>
    <col min="7942" max="7942" width="7.375" style="3" customWidth="1"/>
    <col min="7943" max="7943" width="7.25" style="3" customWidth="1"/>
    <col min="7944" max="7944" width="6.75" style="3" customWidth="1"/>
    <col min="7945" max="7948" width="8.125" style="3" customWidth="1"/>
    <col min="7949" max="7949" width="8.25" style="3" customWidth="1"/>
    <col min="7950" max="7950" width="8" style="3" customWidth="1"/>
    <col min="7951" max="7951" width="8.75" style="3" customWidth="1"/>
    <col min="7952" max="7952" width="9.25" style="3" customWidth="1"/>
    <col min="7953" max="7954" width="7.125" style="3" customWidth="1"/>
    <col min="7955" max="7955" width="8.75" style="3" customWidth="1"/>
    <col min="7956" max="7958" width="7.625" style="3" customWidth="1"/>
    <col min="7959" max="7961" width="6.375" style="3" customWidth="1"/>
    <col min="7962" max="7962" width="7" style="3" customWidth="1"/>
    <col min="7963" max="7963" width="8.125" style="3" bestFit="1" customWidth="1"/>
    <col min="7964" max="8192" width="15.625" style="3"/>
    <col min="8193" max="8193" width="15" style="3" customWidth="1"/>
    <col min="8194" max="8197" width="8.125" style="3" customWidth="1"/>
    <col min="8198" max="8198" width="7.375" style="3" customWidth="1"/>
    <col min="8199" max="8199" width="7.25" style="3" customWidth="1"/>
    <col min="8200" max="8200" width="6.75" style="3" customWidth="1"/>
    <col min="8201" max="8204" width="8.125" style="3" customWidth="1"/>
    <col min="8205" max="8205" width="8.25" style="3" customWidth="1"/>
    <col min="8206" max="8206" width="8" style="3" customWidth="1"/>
    <col min="8207" max="8207" width="8.75" style="3" customWidth="1"/>
    <col min="8208" max="8208" width="9.25" style="3" customWidth="1"/>
    <col min="8209" max="8210" width="7.125" style="3" customWidth="1"/>
    <col min="8211" max="8211" width="8.75" style="3" customWidth="1"/>
    <col min="8212" max="8214" width="7.625" style="3" customWidth="1"/>
    <col min="8215" max="8217" width="6.375" style="3" customWidth="1"/>
    <col min="8218" max="8218" width="7" style="3" customWidth="1"/>
    <col min="8219" max="8219" width="8.125" style="3" bestFit="1" customWidth="1"/>
    <col min="8220" max="8448" width="15.625" style="3"/>
    <col min="8449" max="8449" width="15" style="3" customWidth="1"/>
    <col min="8450" max="8453" width="8.125" style="3" customWidth="1"/>
    <col min="8454" max="8454" width="7.375" style="3" customWidth="1"/>
    <col min="8455" max="8455" width="7.25" style="3" customWidth="1"/>
    <col min="8456" max="8456" width="6.75" style="3" customWidth="1"/>
    <col min="8457" max="8460" width="8.125" style="3" customWidth="1"/>
    <col min="8461" max="8461" width="8.25" style="3" customWidth="1"/>
    <col min="8462" max="8462" width="8" style="3" customWidth="1"/>
    <col min="8463" max="8463" width="8.75" style="3" customWidth="1"/>
    <col min="8464" max="8464" width="9.25" style="3" customWidth="1"/>
    <col min="8465" max="8466" width="7.125" style="3" customWidth="1"/>
    <col min="8467" max="8467" width="8.75" style="3" customWidth="1"/>
    <col min="8468" max="8470" width="7.625" style="3" customWidth="1"/>
    <col min="8471" max="8473" width="6.375" style="3" customWidth="1"/>
    <col min="8474" max="8474" width="7" style="3" customWidth="1"/>
    <col min="8475" max="8475" width="8.125" style="3" bestFit="1" customWidth="1"/>
    <col min="8476" max="8704" width="15.625" style="3"/>
    <col min="8705" max="8705" width="15" style="3" customWidth="1"/>
    <col min="8706" max="8709" width="8.125" style="3" customWidth="1"/>
    <col min="8710" max="8710" width="7.375" style="3" customWidth="1"/>
    <col min="8711" max="8711" width="7.25" style="3" customWidth="1"/>
    <col min="8712" max="8712" width="6.75" style="3" customWidth="1"/>
    <col min="8713" max="8716" width="8.125" style="3" customWidth="1"/>
    <col min="8717" max="8717" width="8.25" style="3" customWidth="1"/>
    <col min="8718" max="8718" width="8" style="3" customWidth="1"/>
    <col min="8719" max="8719" width="8.75" style="3" customWidth="1"/>
    <col min="8720" max="8720" width="9.25" style="3" customWidth="1"/>
    <col min="8721" max="8722" width="7.125" style="3" customWidth="1"/>
    <col min="8723" max="8723" width="8.75" style="3" customWidth="1"/>
    <col min="8724" max="8726" width="7.625" style="3" customWidth="1"/>
    <col min="8727" max="8729" width="6.375" style="3" customWidth="1"/>
    <col min="8730" max="8730" width="7" style="3" customWidth="1"/>
    <col min="8731" max="8731" width="8.125" style="3" bestFit="1" customWidth="1"/>
    <col min="8732" max="8960" width="15.625" style="3"/>
    <col min="8961" max="8961" width="15" style="3" customWidth="1"/>
    <col min="8962" max="8965" width="8.125" style="3" customWidth="1"/>
    <col min="8966" max="8966" width="7.375" style="3" customWidth="1"/>
    <col min="8967" max="8967" width="7.25" style="3" customWidth="1"/>
    <col min="8968" max="8968" width="6.75" style="3" customWidth="1"/>
    <col min="8969" max="8972" width="8.125" style="3" customWidth="1"/>
    <col min="8973" max="8973" width="8.25" style="3" customWidth="1"/>
    <col min="8974" max="8974" width="8" style="3" customWidth="1"/>
    <col min="8975" max="8975" width="8.75" style="3" customWidth="1"/>
    <col min="8976" max="8976" width="9.25" style="3" customWidth="1"/>
    <col min="8977" max="8978" width="7.125" style="3" customWidth="1"/>
    <col min="8979" max="8979" width="8.75" style="3" customWidth="1"/>
    <col min="8980" max="8982" width="7.625" style="3" customWidth="1"/>
    <col min="8983" max="8985" width="6.375" style="3" customWidth="1"/>
    <col min="8986" max="8986" width="7" style="3" customWidth="1"/>
    <col min="8987" max="8987" width="8.125" style="3" bestFit="1" customWidth="1"/>
    <col min="8988" max="9216" width="15.625" style="3"/>
    <col min="9217" max="9217" width="15" style="3" customWidth="1"/>
    <col min="9218" max="9221" width="8.125" style="3" customWidth="1"/>
    <col min="9222" max="9222" width="7.375" style="3" customWidth="1"/>
    <col min="9223" max="9223" width="7.25" style="3" customWidth="1"/>
    <col min="9224" max="9224" width="6.75" style="3" customWidth="1"/>
    <col min="9225" max="9228" width="8.125" style="3" customWidth="1"/>
    <col min="9229" max="9229" width="8.25" style="3" customWidth="1"/>
    <col min="9230" max="9230" width="8" style="3" customWidth="1"/>
    <col min="9231" max="9231" width="8.75" style="3" customWidth="1"/>
    <col min="9232" max="9232" width="9.25" style="3" customWidth="1"/>
    <col min="9233" max="9234" width="7.125" style="3" customWidth="1"/>
    <col min="9235" max="9235" width="8.75" style="3" customWidth="1"/>
    <col min="9236" max="9238" width="7.625" style="3" customWidth="1"/>
    <col min="9239" max="9241" width="6.375" style="3" customWidth="1"/>
    <col min="9242" max="9242" width="7" style="3" customWidth="1"/>
    <col min="9243" max="9243" width="8.125" style="3" bestFit="1" customWidth="1"/>
    <col min="9244" max="9472" width="15.625" style="3"/>
    <col min="9473" max="9473" width="15" style="3" customWidth="1"/>
    <col min="9474" max="9477" width="8.125" style="3" customWidth="1"/>
    <col min="9478" max="9478" width="7.375" style="3" customWidth="1"/>
    <col min="9479" max="9479" width="7.25" style="3" customWidth="1"/>
    <col min="9480" max="9480" width="6.75" style="3" customWidth="1"/>
    <col min="9481" max="9484" width="8.125" style="3" customWidth="1"/>
    <col min="9485" max="9485" width="8.25" style="3" customWidth="1"/>
    <col min="9486" max="9486" width="8" style="3" customWidth="1"/>
    <col min="9487" max="9487" width="8.75" style="3" customWidth="1"/>
    <col min="9488" max="9488" width="9.25" style="3" customWidth="1"/>
    <col min="9489" max="9490" width="7.125" style="3" customWidth="1"/>
    <col min="9491" max="9491" width="8.75" style="3" customWidth="1"/>
    <col min="9492" max="9494" width="7.625" style="3" customWidth="1"/>
    <col min="9495" max="9497" width="6.375" style="3" customWidth="1"/>
    <col min="9498" max="9498" width="7" style="3" customWidth="1"/>
    <col min="9499" max="9499" width="8.125" style="3" bestFit="1" customWidth="1"/>
    <col min="9500" max="9728" width="15.625" style="3"/>
    <col min="9729" max="9729" width="15" style="3" customWidth="1"/>
    <col min="9730" max="9733" width="8.125" style="3" customWidth="1"/>
    <col min="9734" max="9734" width="7.375" style="3" customWidth="1"/>
    <col min="9735" max="9735" width="7.25" style="3" customWidth="1"/>
    <col min="9736" max="9736" width="6.75" style="3" customWidth="1"/>
    <col min="9737" max="9740" width="8.125" style="3" customWidth="1"/>
    <col min="9741" max="9741" width="8.25" style="3" customWidth="1"/>
    <col min="9742" max="9742" width="8" style="3" customWidth="1"/>
    <col min="9743" max="9743" width="8.75" style="3" customWidth="1"/>
    <col min="9744" max="9744" width="9.25" style="3" customWidth="1"/>
    <col min="9745" max="9746" width="7.125" style="3" customWidth="1"/>
    <col min="9747" max="9747" width="8.75" style="3" customWidth="1"/>
    <col min="9748" max="9750" width="7.625" style="3" customWidth="1"/>
    <col min="9751" max="9753" width="6.375" style="3" customWidth="1"/>
    <col min="9754" max="9754" width="7" style="3" customWidth="1"/>
    <col min="9755" max="9755" width="8.125" style="3" bestFit="1" customWidth="1"/>
    <col min="9756" max="9984" width="15.625" style="3"/>
    <col min="9985" max="9985" width="15" style="3" customWidth="1"/>
    <col min="9986" max="9989" width="8.125" style="3" customWidth="1"/>
    <col min="9990" max="9990" width="7.375" style="3" customWidth="1"/>
    <col min="9991" max="9991" width="7.25" style="3" customWidth="1"/>
    <col min="9992" max="9992" width="6.75" style="3" customWidth="1"/>
    <col min="9993" max="9996" width="8.125" style="3" customWidth="1"/>
    <col min="9997" max="9997" width="8.25" style="3" customWidth="1"/>
    <col min="9998" max="9998" width="8" style="3" customWidth="1"/>
    <col min="9999" max="9999" width="8.75" style="3" customWidth="1"/>
    <col min="10000" max="10000" width="9.25" style="3" customWidth="1"/>
    <col min="10001" max="10002" width="7.125" style="3" customWidth="1"/>
    <col min="10003" max="10003" width="8.75" style="3" customWidth="1"/>
    <col min="10004" max="10006" width="7.625" style="3" customWidth="1"/>
    <col min="10007" max="10009" width="6.375" style="3" customWidth="1"/>
    <col min="10010" max="10010" width="7" style="3" customWidth="1"/>
    <col min="10011" max="10011" width="8.125" style="3" bestFit="1" customWidth="1"/>
    <col min="10012" max="10240" width="15.625" style="3"/>
    <col min="10241" max="10241" width="15" style="3" customWidth="1"/>
    <col min="10242" max="10245" width="8.125" style="3" customWidth="1"/>
    <col min="10246" max="10246" width="7.375" style="3" customWidth="1"/>
    <col min="10247" max="10247" width="7.25" style="3" customWidth="1"/>
    <col min="10248" max="10248" width="6.75" style="3" customWidth="1"/>
    <col min="10249" max="10252" width="8.125" style="3" customWidth="1"/>
    <col min="10253" max="10253" width="8.25" style="3" customWidth="1"/>
    <col min="10254" max="10254" width="8" style="3" customWidth="1"/>
    <col min="10255" max="10255" width="8.75" style="3" customWidth="1"/>
    <col min="10256" max="10256" width="9.25" style="3" customWidth="1"/>
    <col min="10257" max="10258" width="7.125" style="3" customWidth="1"/>
    <col min="10259" max="10259" width="8.75" style="3" customWidth="1"/>
    <col min="10260" max="10262" width="7.625" style="3" customWidth="1"/>
    <col min="10263" max="10265" width="6.375" style="3" customWidth="1"/>
    <col min="10266" max="10266" width="7" style="3" customWidth="1"/>
    <col min="10267" max="10267" width="8.125" style="3" bestFit="1" customWidth="1"/>
    <col min="10268" max="10496" width="15.625" style="3"/>
    <col min="10497" max="10497" width="15" style="3" customWidth="1"/>
    <col min="10498" max="10501" width="8.125" style="3" customWidth="1"/>
    <col min="10502" max="10502" width="7.375" style="3" customWidth="1"/>
    <col min="10503" max="10503" width="7.25" style="3" customWidth="1"/>
    <col min="10504" max="10504" width="6.75" style="3" customWidth="1"/>
    <col min="10505" max="10508" width="8.125" style="3" customWidth="1"/>
    <col min="10509" max="10509" width="8.25" style="3" customWidth="1"/>
    <col min="10510" max="10510" width="8" style="3" customWidth="1"/>
    <col min="10511" max="10511" width="8.75" style="3" customWidth="1"/>
    <col min="10512" max="10512" width="9.25" style="3" customWidth="1"/>
    <col min="10513" max="10514" width="7.125" style="3" customWidth="1"/>
    <col min="10515" max="10515" width="8.75" style="3" customWidth="1"/>
    <col min="10516" max="10518" width="7.625" style="3" customWidth="1"/>
    <col min="10519" max="10521" width="6.375" style="3" customWidth="1"/>
    <col min="10522" max="10522" width="7" style="3" customWidth="1"/>
    <col min="10523" max="10523" width="8.125" style="3" bestFit="1" customWidth="1"/>
    <col min="10524" max="10752" width="15.625" style="3"/>
    <col min="10753" max="10753" width="15" style="3" customWidth="1"/>
    <col min="10754" max="10757" width="8.125" style="3" customWidth="1"/>
    <col min="10758" max="10758" width="7.375" style="3" customWidth="1"/>
    <col min="10759" max="10759" width="7.25" style="3" customWidth="1"/>
    <col min="10760" max="10760" width="6.75" style="3" customWidth="1"/>
    <col min="10761" max="10764" width="8.125" style="3" customWidth="1"/>
    <col min="10765" max="10765" width="8.25" style="3" customWidth="1"/>
    <col min="10766" max="10766" width="8" style="3" customWidth="1"/>
    <col min="10767" max="10767" width="8.75" style="3" customWidth="1"/>
    <col min="10768" max="10768" width="9.25" style="3" customWidth="1"/>
    <col min="10769" max="10770" width="7.125" style="3" customWidth="1"/>
    <col min="10771" max="10771" width="8.75" style="3" customWidth="1"/>
    <col min="10772" max="10774" width="7.625" style="3" customWidth="1"/>
    <col min="10775" max="10777" width="6.375" style="3" customWidth="1"/>
    <col min="10778" max="10778" width="7" style="3" customWidth="1"/>
    <col min="10779" max="10779" width="8.125" style="3" bestFit="1" customWidth="1"/>
    <col min="10780" max="11008" width="15.625" style="3"/>
    <col min="11009" max="11009" width="15" style="3" customWidth="1"/>
    <col min="11010" max="11013" width="8.125" style="3" customWidth="1"/>
    <col min="11014" max="11014" width="7.375" style="3" customWidth="1"/>
    <col min="11015" max="11015" width="7.25" style="3" customWidth="1"/>
    <col min="11016" max="11016" width="6.75" style="3" customWidth="1"/>
    <col min="11017" max="11020" width="8.125" style="3" customWidth="1"/>
    <col min="11021" max="11021" width="8.25" style="3" customWidth="1"/>
    <col min="11022" max="11022" width="8" style="3" customWidth="1"/>
    <col min="11023" max="11023" width="8.75" style="3" customWidth="1"/>
    <col min="11024" max="11024" width="9.25" style="3" customWidth="1"/>
    <col min="11025" max="11026" width="7.125" style="3" customWidth="1"/>
    <col min="11027" max="11027" width="8.75" style="3" customWidth="1"/>
    <col min="11028" max="11030" width="7.625" style="3" customWidth="1"/>
    <col min="11031" max="11033" width="6.375" style="3" customWidth="1"/>
    <col min="11034" max="11034" width="7" style="3" customWidth="1"/>
    <col min="11035" max="11035" width="8.125" style="3" bestFit="1" customWidth="1"/>
    <col min="11036" max="11264" width="15.625" style="3"/>
    <col min="11265" max="11265" width="15" style="3" customWidth="1"/>
    <col min="11266" max="11269" width="8.125" style="3" customWidth="1"/>
    <col min="11270" max="11270" width="7.375" style="3" customWidth="1"/>
    <col min="11271" max="11271" width="7.25" style="3" customWidth="1"/>
    <col min="11272" max="11272" width="6.75" style="3" customWidth="1"/>
    <col min="11273" max="11276" width="8.125" style="3" customWidth="1"/>
    <col min="11277" max="11277" width="8.25" style="3" customWidth="1"/>
    <col min="11278" max="11278" width="8" style="3" customWidth="1"/>
    <col min="11279" max="11279" width="8.75" style="3" customWidth="1"/>
    <col min="11280" max="11280" width="9.25" style="3" customWidth="1"/>
    <col min="11281" max="11282" width="7.125" style="3" customWidth="1"/>
    <col min="11283" max="11283" width="8.75" style="3" customWidth="1"/>
    <col min="11284" max="11286" width="7.625" style="3" customWidth="1"/>
    <col min="11287" max="11289" width="6.375" style="3" customWidth="1"/>
    <col min="11290" max="11290" width="7" style="3" customWidth="1"/>
    <col min="11291" max="11291" width="8.125" style="3" bestFit="1" customWidth="1"/>
    <col min="11292" max="11520" width="15.625" style="3"/>
    <col min="11521" max="11521" width="15" style="3" customWidth="1"/>
    <col min="11522" max="11525" width="8.125" style="3" customWidth="1"/>
    <col min="11526" max="11526" width="7.375" style="3" customWidth="1"/>
    <col min="11527" max="11527" width="7.25" style="3" customWidth="1"/>
    <col min="11528" max="11528" width="6.75" style="3" customWidth="1"/>
    <col min="11529" max="11532" width="8.125" style="3" customWidth="1"/>
    <col min="11533" max="11533" width="8.25" style="3" customWidth="1"/>
    <col min="11534" max="11534" width="8" style="3" customWidth="1"/>
    <col min="11535" max="11535" width="8.75" style="3" customWidth="1"/>
    <col min="11536" max="11536" width="9.25" style="3" customWidth="1"/>
    <col min="11537" max="11538" width="7.125" style="3" customWidth="1"/>
    <col min="11539" max="11539" width="8.75" style="3" customWidth="1"/>
    <col min="11540" max="11542" width="7.625" style="3" customWidth="1"/>
    <col min="11543" max="11545" width="6.375" style="3" customWidth="1"/>
    <col min="11546" max="11546" width="7" style="3" customWidth="1"/>
    <col min="11547" max="11547" width="8.125" style="3" bestFit="1" customWidth="1"/>
    <col min="11548" max="11776" width="15.625" style="3"/>
    <col min="11777" max="11777" width="15" style="3" customWidth="1"/>
    <col min="11778" max="11781" width="8.125" style="3" customWidth="1"/>
    <col min="11782" max="11782" width="7.375" style="3" customWidth="1"/>
    <col min="11783" max="11783" width="7.25" style="3" customWidth="1"/>
    <col min="11784" max="11784" width="6.75" style="3" customWidth="1"/>
    <col min="11785" max="11788" width="8.125" style="3" customWidth="1"/>
    <col min="11789" max="11789" width="8.25" style="3" customWidth="1"/>
    <col min="11790" max="11790" width="8" style="3" customWidth="1"/>
    <col min="11791" max="11791" width="8.75" style="3" customWidth="1"/>
    <col min="11792" max="11792" width="9.25" style="3" customWidth="1"/>
    <col min="11793" max="11794" width="7.125" style="3" customWidth="1"/>
    <col min="11795" max="11795" width="8.75" style="3" customWidth="1"/>
    <col min="11796" max="11798" width="7.625" style="3" customWidth="1"/>
    <col min="11799" max="11801" width="6.375" style="3" customWidth="1"/>
    <col min="11802" max="11802" width="7" style="3" customWidth="1"/>
    <col min="11803" max="11803" width="8.125" style="3" bestFit="1" customWidth="1"/>
    <col min="11804" max="12032" width="15.625" style="3"/>
    <col min="12033" max="12033" width="15" style="3" customWidth="1"/>
    <col min="12034" max="12037" width="8.125" style="3" customWidth="1"/>
    <col min="12038" max="12038" width="7.375" style="3" customWidth="1"/>
    <col min="12039" max="12039" width="7.25" style="3" customWidth="1"/>
    <col min="12040" max="12040" width="6.75" style="3" customWidth="1"/>
    <col min="12041" max="12044" width="8.125" style="3" customWidth="1"/>
    <col min="12045" max="12045" width="8.25" style="3" customWidth="1"/>
    <col min="12046" max="12046" width="8" style="3" customWidth="1"/>
    <col min="12047" max="12047" width="8.75" style="3" customWidth="1"/>
    <col min="12048" max="12048" width="9.25" style="3" customWidth="1"/>
    <col min="12049" max="12050" width="7.125" style="3" customWidth="1"/>
    <col min="12051" max="12051" width="8.75" style="3" customWidth="1"/>
    <col min="12052" max="12054" width="7.625" style="3" customWidth="1"/>
    <col min="12055" max="12057" width="6.375" style="3" customWidth="1"/>
    <col min="12058" max="12058" width="7" style="3" customWidth="1"/>
    <col min="12059" max="12059" width="8.125" style="3" bestFit="1" customWidth="1"/>
    <col min="12060" max="12288" width="15.625" style="3"/>
    <col min="12289" max="12289" width="15" style="3" customWidth="1"/>
    <col min="12290" max="12293" width="8.125" style="3" customWidth="1"/>
    <col min="12294" max="12294" width="7.375" style="3" customWidth="1"/>
    <col min="12295" max="12295" width="7.25" style="3" customWidth="1"/>
    <col min="12296" max="12296" width="6.75" style="3" customWidth="1"/>
    <col min="12297" max="12300" width="8.125" style="3" customWidth="1"/>
    <col min="12301" max="12301" width="8.25" style="3" customWidth="1"/>
    <col min="12302" max="12302" width="8" style="3" customWidth="1"/>
    <col min="12303" max="12303" width="8.75" style="3" customWidth="1"/>
    <col min="12304" max="12304" width="9.25" style="3" customWidth="1"/>
    <col min="12305" max="12306" width="7.125" style="3" customWidth="1"/>
    <col min="12307" max="12307" width="8.75" style="3" customWidth="1"/>
    <col min="12308" max="12310" width="7.625" style="3" customWidth="1"/>
    <col min="12311" max="12313" width="6.375" style="3" customWidth="1"/>
    <col min="12314" max="12314" width="7" style="3" customWidth="1"/>
    <col min="12315" max="12315" width="8.125" style="3" bestFit="1" customWidth="1"/>
    <col min="12316" max="12544" width="15.625" style="3"/>
    <col min="12545" max="12545" width="15" style="3" customWidth="1"/>
    <col min="12546" max="12549" width="8.125" style="3" customWidth="1"/>
    <col min="12550" max="12550" width="7.375" style="3" customWidth="1"/>
    <col min="12551" max="12551" width="7.25" style="3" customWidth="1"/>
    <col min="12552" max="12552" width="6.75" style="3" customWidth="1"/>
    <col min="12553" max="12556" width="8.125" style="3" customWidth="1"/>
    <col min="12557" max="12557" width="8.25" style="3" customWidth="1"/>
    <col min="12558" max="12558" width="8" style="3" customWidth="1"/>
    <col min="12559" max="12559" width="8.75" style="3" customWidth="1"/>
    <col min="12560" max="12560" width="9.25" style="3" customWidth="1"/>
    <col min="12561" max="12562" width="7.125" style="3" customWidth="1"/>
    <col min="12563" max="12563" width="8.75" style="3" customWidth="1"/>
    <col min="12564" max="12566" width="7.625" style="3" customWidth="1"/>
    <col min="12567" max="12569" width="6.375" style="3" customWidth="1"/>
    <col min="12570" max="12570" width="7" style="3" customWidth="1"/>
    <col min="12571" max="12571" width="8.125" style="3" bestFit="1" customWidth="1"/>
    <col min="12572" max="12800" width="15.625" style="3"/>
    <col min="12801" max="12801" width="15" style="3" customWidth="1"/>
    <col min="12802" max="12805" width="8.125" style="3" customWidth="1"/>
    <col min="12806" max="12806" width="7.375" style="3" customWidth="1"/>
    <col min="12807" max="12807" width="7.25" style="3" customWidth="1"/>
    <col min="12808" max="12808" width="6.75" style="3" customWidth="1"/>
    <col min="12809" max="12812" width="8.125" style="3" customWidth="1"/>
    <col min="12813" max="12813" width="8.25" style="3" customWidth="1"/>
    <col min="12814" max="12814" width="8" style="3" customWidth="1"/>
    <col min="12815" max="12815" width="8.75" style="3" customWidth="1"/>
    <col min="12816" max="12816" width="9.25" style="3" customWidth="1"/>
    <col min="12817" max="12818" width="7.125" style="3" customWidth="1"/>
    <col min="12819" max="12819" width="8.75" style="3" customWidth="1"/>
    <col min="12820" max="12822" width="7.625" style="3" customWidth="1"/>
    <col min="12823" max="12825" width="6.375" style="3" customWidth="1"/>
    <col min="12826" max="12826" width="7" style="3" customWidth="1"/>
    <col min="12827" max="12827" width="8.125" style="3" bestFit="1" customWidth="1"/>
    <col min="12828" max="13056" width="15.625" style="3"/>
    <col min="13057" max="13057" width="15" style="3" customWidth="1"/>
    <col min="13058" max="13061" width="8.125" style="3" customWidth="1"/>
    <col min="13062" max="13062" width="7.375" style="3" customWidth="1"/>
    <col min="13063" max="13063" width="7.25" style="3" customWidth="1"/>
    <col min="13064" max="13064" width="6.75" style="3" customWidth="1"/>
    <col min="13065" max="13068" width="8.125" style="3" customWidth="1"/>
    <col min="13069" max="13069" width="8.25" style="3" customWidth="1"/>
    <col min="13070" max="13070" width="8" style="3" customWidth="1"/>
    <col min="13071" max="13071" width="8.75" style="3" customWidth="1"/>
    <col min="13072" max="13072" width="9.25" style="3" customWidth="1"/>
    <col min="13073" max="13074" width="7.125" style="3" customWidth="1"/>
    <col min="13075" max="13075" width="8.75" style="3" customWidth="1"/>
    <col min="13076" max="13078" width="7.625" style="3" customWidth="1"/>
    <col min="13079" max="13081" width="6.375" style="3" customWidth="1"/>
    <col min="13082" max="13082" width="7" style="3" customWidth="1"/>
    <col min="13083" max="13083" width="8.125" style="3" bestFit="1" customWidth="1"/>
    <col min="13084" max="13312" width="15.625" style="3"/>
    <col min="13313" max="13313" width="15" style="3" customWidth="1"/>
    <col min="13314" max="13317" width="8.125" style="3" customWidth="1"/>
    <col min="13318" max="13318" width="7.375" style="3" customWidth="1"/>
    <col min="13319" max="13319" width="7.25" style="3" customWidth="1"/>
    <col min="13320" max="13320" width="6.75" style="3" customWidth="1"/>
    <col min="13321" max="13324" width="8.125" style="3" customWidth="1"/>
    <col min="13325" max="13325" width="8.25" style="3" customWidth="1"/>
    <col min="13326" max="13326" width="8" style="3" customWidth="1"/>
    <col min="13327" max="13327" width="8.75" style="3" customWidth="1"/>
    <col min="13328" max="13328" width="9.25" style="3" customWidth="1"/>
    <col min="13329" max="13330" width="7.125" style="3" customWidth="1"/>
    <col min="13331" max="13331" width="8.75" style="3" customWidth="1"/>
    <col min="13332" max="13334" width="7.625" style="3" customWidth="1"/>
    <col min="13335" max="13337" width="6.375" style="3" customWidth="1"/>
    <col min="13338" max="13338" width="7" style="3" customWidth="1"/>
    <col min="13339" max="13339" width="8.125" style="3" bestFit="1" customWidth="1"/>
    <col min="13340" max="13568" width="15.625" style="3"/>
    <col min="13569" max="13569" width="15" style="3" customWidth="1"/>
    <col min="13570" max="13573" width="8.125" style="3" customWidth="1"/>
    <col min="13574" max="13574" width="7.375" style="3" customWidth="1"/>
    <col min="13575" max="13575" width="7.25" style="3" customWidth="1"/>
    <col min="13576" max="13576" width="6.75" style="3" customWidth="1"/>
    <col min="13577" max="13580" width="8.125" style="3" customWidth="1"/>
    <col min="13581" max="13581" width="8.25" style="3" customWidth="1"/>
    <col min="13582" max="13582" width="8" style="3" customWidth="1"/>
    <col min="13583" max="13583" width="8.75" style="3" customWidth="1"/>
    <col min="13584" max="13584" width="9.25" style="3" customWidth="1"/>
    <col min="13585" max="13586" width="7.125" style="3" customWidth="1"/>
    <col min="13587" max="13587" width="8.75" style="3" customWidth="1"/>
    <col min="13588" max="13590" width="7.625" style="3" customWidth="1"/>
    <col min="13591" max="13593" width="6.375" style="3" customWidth="1"/>
    <col min="13594" max="13594" width="7" style="3" customWidth="1"/>
    <col min="13595" max="13595" width="8.125" style="3" bestFit="1" customWidth="1"/>
    <col min="13596" max="13824" width="15.625" style="3"/>
    <col min="13825" max="13825" width="15" style="3" customWidth="1"/>
    <col min="13826" max="13829" width="8.125" style="3" customWidth="1"/>
    <col min="13830" max="13830" width="7.375" style="3" customWidth="1"/>
    <col min="13831" max="13831" width="7.25" style="3" customWidth="1"/>
    <col min="13832" max="13832" width="6.75" style="3" customWidth="1"/>
    <col min="13833" max="13836" width="8.125" style="3" customWidth="1"/>
    <col min="13837" max="13837" width="8.25" style="3" customWidth="1"/>
    <col min="13838" max="13838" width="8" style="3" customWidth="1"/>
    <col min="13839" max="13839" width="8.75" style="3" customWidth="1"/>
    <col min="13840" max="13840" width="9.25" style="3" customWidth="1"/>
    <col min="13841" max="13842" width="7.125" style="3" customWidth="1"/>
    <col min="13843" max="13843" width="8.75" style="3" customWidth="1"/>
    <col min="13844" max="13846" width="7.625" style="3" customWidth="1"/>
    <col min="13847" max="13849" width="6.375" style="3" customWidth="1"/>
    <col min="13850" max="13850" width="7" style="3" customWidth="1"/>
    <col min="13851" max="13851" width="8.125" style="3" bestFit="1" customWidth="1"/>
    <col min="13852" max="14080" width="15.625" style="3"/>
    <col min="14081" max="14081" width="15" style="3" customWidth="1"/>
    <col min="14082" max="14085" width="8.125" style="3" customWidth="1"/>
    <col min="14086" max="14086" width="7.375" style="3" customWidth="1"/>
    <col min="14087" max="14087" width="7.25" style="3" customWidth="1"/>
    <col min="14088" max="14088" width="6.75" style="3" customWidth="1"/>
    <col min="14089" max="14092" width="8.125" style="3" customWidth="1"/>
    <col min="14093" max="14093" width="8.25" style="3" customWidth="1"/>
    <col min="14094" max="14094" width="8" style="3" customWidth="1"/>
    <col min="14095" max="14095" width="8.75" style="3" customWidth="1"/>
    <col min="14096" max="14096" width="9.25" style="3" customWidth="1"/>
    <col min="14097" max="14098" width="7.125" style="3" customWidth="1"/>
    <col min="14099" max="14099" width="8.75" style="3" customWidth="1"/>
    <col min="14100" max="14102" width="7.625" style="3" customWidth="1"/>
    <col min="14103" max="14105" width="6.375" style="3" customWidth="1"/>
    <col min="14106" max="14106" width="7" style="3" customWidth="1"/>
    <col min="14107" max="14107" width="8.125" style="3" bestFit="1" customWidth="1"/>
    <col min="14108" max="14336" width="15.625" style="3"/>
    <col min="14337" max="14337" width="15" style="3" customWidth="1"/>
    <col min="14338" max="14341" width="8.125" style="3" customWidth="1"/>
    <col min="14342" max="14342" width="7.375" style="3" customWidth="1"/>
    <col min="14343" max="14343" width="7.25" style="3" customWidth="1"/>
    <col min="14344" max="14344" width="6.75" style="3" customWidth="1"/>
    <col min="14345" max="14348" width="8.125" style="3" customWidth="1"/>
    <col min="14349" max="14349" width="8.25" style="3" customWidth="1"/>
    <col min="14350" max="14350" width="8" style="3" customWidth="1"/>
    <col min="14351" max="14351" width="8.75" style="3" customWidth="1"/>
    <col min="14352" max="14352" width="9.25" style="3" customWidth="1"/>
    <col min="14353" max="14354" width="7.125" style="3" customWidth="1"/>
    <col min="14355" max="14355" width="8.75" style="3" customWidth="1"/>
    <col min="14356" max="14358" width="7.625" style="3" customWidth="1"/>
    <col min="14359" max="14361" width="6.375" style="3" customWidth="1"/>
    <col min="14362" max="14362" width="7" style="3" customWidth="1"/>
    <col min="14363" max="14363" width="8.125" style="3" bestFit="1" customWidth="1"/>
    <col min="14364" max="14592" width="15.625" style="3"/>
    <col min="14593" max="14593" width="15" style="3" customWidth="1"/>
    <col min="14594" max="14597" width="8.125" style="3" customWidth="1"/>
    <col min="14598" max="14598" width="7.375" style="3" customWidth="1"/>
    <col min="14599" max="14599" width="7.25" style="3" customWidth="1"/>
    <col min="14600" max="14600" width="6.75" style="3" customWidth="1"/>
    <col min="14601" max="14604" width="8.125" style="3" customWidth="1"/>
    <col min="14605" max="14605" width="8.25" style="3" customWidth="1"/>
    <col min="14606" max="14606" width="8" style="3" customWidth="1"/>
    <col min="14607" max="14607" width="8.75" style="3" customWidth="1"/>
    <col min="14608" max="14608" width="9.25" style="3" customWidth="1"/>
    <col min="14609" max="14610" width="7.125" style="3" customWidth="1"/>
    <col min="14611" max="14611" width="8.75" style="3" customWidth="1"/>
    <col min="14612" max="14614" width="7.625" style="3" customWidth="1"/>
    <col min="14615" max="14617" width="6.375" style="3" customWidth="1"/>
    <col min="14618" max="14618" width="7" style="3" customWidth="1"/>
    <col min="14619" max="14619" width="8.125" style="3" bestFit="1" customWidth="1"/>
    <col min="14620" max="14848" width="15.625" style="3"/>
    <col min="14849" max="14849" width="15" style="3" customWidth="1"/>
    <col min="14850" max="14853" width="8.125" style="3" customWidth="1"/>
    <col min="14854" max="14854" width="7.375" style="3" customWidth="1"/>
    <col min="14855" max="14855" width="7.25" style="3" customWidth="1"/>
    <col min="14856" max="14856" width="6.75" style="3" customWidth="1"/>
    <col min="14857" max="14860" width="8.125" style="3" customWidth="1"/>
    <col min="14861" max="14861" width="8.25" style="3" customWidth="1"/>
    <col min="14862" max="14862" width="8" style="3" customWidth="1"/>
    <col min="14863" max="14863" width="8.75" style="3" customWidth="1"/>
    <col min="14864" max="14864" width="9.25" style="3" customWidth="1"/>
    <col min="14865" max="14866" width="7.125" style="3" customWidth="1"/>
    <col min="14867" max="14867" width="8.75" style="3" customWidth="1"/>
    <col min="14868" max="14870" width="7.625" style="3" customWidth="1"/>
    <col min="14871" max="14873" width="6.375" style="3" customWidth="1"/>
    <col min="14874" max="14874" width="7" style="3" customWidth="1"/>
    <col min="14875" max="14875" width="8.125" style="3" bestFit="1" customWidth="1"/>
    <col min="14876" max="15104" width="15.625" style="3"/>
    <col min="15105" max="15105" width="15" style="3" customWidth="1"/>
    <col min="15106" max="15109" width="8.125" style="3" customWidth="1"/>
    <col min="15110" max="15110" width="7.375" style="3" customWidth="1"/>
    <col min="15111" max="15111" width="7.25" style="3" customWidth="1"/>
    <col min="15112" max="15112" width="6.75" style="3" customWidth="1"/>
    <col min="15113" max="15116" width="8.125" style="3" customWidth="1"/>
    <col min="15117" max="15117" width="8.25" style="3" customWidth="1"/>
    <col min="15118" max="15118" width="8" style="3" customWidth="1"/>
    <col min="15119" max="15119" width="8.75" style="3" customWidth="1"/>
    <col min="15120" max="15120" width="9.25" style="3" customWidth="1"/>
    <col min="15121" max="15122" width="7.125" style="3" customWidth="1"/>
    <col min="15123" max="15123" width="8.75" style="3" customWidth="1"/>
    <col min="15124" max="15126" width="7.625" style="3" customWidth="1"/>
    <col min="15127" max="15129" width="6.375" style="3" customWidth="1"/>
    <col min="15130" max="15130" width="7" style="3" customWidth="1"/>
    <col min="15131" max="15131" width="8.125" style="3" bestFit="1" customWidth="1"/>
    <col min="15132" max="15360" width="15.625" style="3"/>
    <col min="15361" max="15361" width="15" style="3" customWidth="1"/>
    <col min="15362" max="15365" width="8.125" style="3" customWidth="1"/>
    <col min="15366" max="15366" width="7.375" style="3" customWidth="1"/>
    <col min="15367" max="15367" width="7.25" style="3" customWidth="1"/>
    <col min="15368" max="15368" width="6.75" style="3" customWidth="1"/>
    <col min="15369" max="15372" width="8.125" style="3" customWidth="1"/>
    <col min="15373" max="15373" width="8.25" style="3" customWidth="1"/>
    <col min="15374" max="15374" width="8" style="3" customWidth="1"/>
    <col min="15375" max="15375" width="8.75" style="3" customWidth="1"/>
    <col min="15376" max="15376" width="9.25" style="3" customWidth="1"/>
    <col min="15377" max="15378" width="7.125" style="3" customWidth="1"/>
    <col min="15379" max="15379" width="8.75" style="3" customWidth="1"/>
    <col min="15380" max="15382" width="7.625" style="3" customWidth="1"/>
    <col min="15383" max="15385" width="6.375" style="3" customWidth="1"/>
    <col min="15386" max="15386" width="7" style="3" customWidth="1"/>
    <col min="15387" max="15387" width="8.125" style="3" bestFit="1" customWidth="1"/>
    <col min="15388" max="15616" width="15.625" style="3"/>
    <col min="15617" max="15617" width="15" style="3" customWidth="1"/>
    <col min="15618" max="15621" width="8.125" style="3" customWidth="1"/>
    <col min="15622" max="15622" width="7.375" style="3" customWidth="1"/>
    <col min="15623" max="15623" width="7.25" style="3" customWidth="1"/>
    <col min="15624" max="15624" width="6.75" style="3" customWidth="1"/>
    <col min="15625" max="15628" width="8.125" style="3" customWidth="1"/>
    <col min="15629" max="15629" width="8.25" style="3" customWidth="1"/>
    <col min="15630" max="15630" width="8" style="3" customWidth="1"/>
    <col min="15631" max="15631" width="8.75" style="3" customWidth="1"/>
    <col min="15632" max="15632" width="9.25" style="3" customWidth="1"/>
    <col min="15633" max="15634" width="7.125" style="3" customWidth="1"/>
    <col min="15635" max="15635" width="8.75" style="3" customWidth="1"/>
    <col min="15636" max="15638" width="7.625" style="3" customWidth="1"/>
    <col min="15639" max="15641" width="6.375" style="3" customWidth="1"/>
    <col min="15642" max="15642" width="7" style="3" customWidth="1"/>
    <col min="15643" max="15643" width="8.125" style="3" bestFit="1" customWidth="1"/>
    <col min="15644" max="15872" width="15.625" style="3"/>
    <col min="15873" max="15873" width="15" style="3" customWidth="1"/>
    <col min="15874" max="15877" width="8.125" style="3" customWidth="1"/>
    <col min="15878" max="15878" width="7.375" style="3" customWidth="1"/>
    <col min="15879" max="15879" width="7.25" style="3" customWidth="1"/>
    <col min="15880" max="15880" width="6.75" style="3" customWidth="1"/>
    <col min="15881" max="15884" width="8.125" style="3" customWidth="1"/>
    <col min="15885" max="15885" width="8.25" style="3" customWidth="1"/>
    <col min="15886" max="15886" width="8" style="3" customWidth="1"/>
    <col min="15887" max="15887" width="8.75" style="3" customWidth="1"/>
    <col min="15888" max="15888" width="9.25" style="3" customWidth="1"/>
    <col min="15889" max="15890" width="7.125" style="3" customWidth="1"/>
    <col min="15891" max="15891" width="8.75" style="3" customWidth="1"/>
    <col min="15892" max="15894" width="7.625" style="3" customWidth="1"/>
    <col min="15895" max="15897" width="6.375" style="3" customWidth="1"/>
    <col min="15898" max="15898" width="7" style="3" customWidth="1"/>
    <col min="15899" max="15899" width="8.125" style="3" bestFit="1" customWidth="1"/>
    <col min="15900" max="16128" width="15.625" style="3"/>
    <col min="16129" max="16129" width="15" style="3" customWidth="1"/>
    <col min="16130" max="16133" width="8.125" style="3" customWidth="1"/>
    <col min="16134" max="16134" width="7.375" style="3" customWidth="1"/>
    <col min="16135" max="16135" width="7.25" style="3" customWidth="1"/>
    <col min="16136" max="16136" width="6.75" style="3" customWidth="1"/>
    <col min="16137" max="16140" width="8.125" style="3" customWidth="1"/>
    <col min="16141" max="16141" width="8.25" style="3" customWidth="1"/>
    <col min="16142" max="16142" width="8" style="3" customWidth="1"/>
    <col min="16143" max="16143" width="8.75" style="3" customWidth="1"/>
    <col min="16144" max="16144" width="9.25" style="3" customWidth="1"/>
    <col min="16145" max="16146" width="7.125" style="3" customWidth="1"/>
    <col min="16147" max="16147" width="8.75" style="3" customWidth="1"/>
    <col min="16148" max="16150" width="7.625" style="3" customWidth="1"/>
    <col min="16151" max="16153" width="6.375" style="3" customWidth="1"/>
    <col min="16154" max="16154" width="7" style="3" customWidth="1"/>
    <col min="16155" max="16155" width="8.125" style="3" bestFit="1" customWidth="1"/>
    <col min="16156" max="16384" width="15.625" style="3"/>
  </cols>
  <sheetData>
    <row r="1" spans="1:35" ht="30" customHeight="1">
      <c r="A1" s="7" t="s">
        <v>0</v>
      </c>
    </row>
    <row r="2" spans="1:35" ht="24" customHeight="1">
      <c r="A2" s="8" t="s">
        <v>10</v>
      </c>
      <c r="B2" s="17" t="s">
        <v>56</v>
      </c>
      <c r="C2" s="26"/>
      <c r="D2" s="26"/>
      <c r="E2" s="26"/>
      <c r="F2" s="26"/>
      <c r="G2" s="26"/>
      <c r="H2" s="42"/>
      <c r="I2" s="26" t="s">
        <v>36</v>
      </c>
      <c r="J2" s="26"/>
      <c r="K2" s="26"/>
      <c r="L2" s="42"/>
      <c r="M2" s="50" t="s">
        <v>71</v>
      </c>
      <c r="N2" s="57"/>
      <c r="O2" s="60" t="s">
        <v>72</v>
      </c>
      <c r="P2" s="60"/>
      <c r="Q2" s="50" t="s">
        <v>59</v>
      </c>
      <c r="R2" s="60"/>
      <c r="S2" s="60"/>
      <c r="T2" s="17" t="s">
        <v>77</v>
      </c>
      <c r="U2" s="26"/>
      <c r="V2" s="26"/>
      <c r="W2" s="26"/>
      <c r="X2" s="26"/>
      <c r="Y2" s="26"/>
      <c r="Z2" s="104"/>
      <c r="AA2" s="104"/>
    </row>
    <row r="3" spans="1:35" ht="24" customHeight="1">
      <c r="A3" s="9"/>
      <c r="B3" s="18" t="s">
        <v>16</v>
      </c>
      <c r="C3" s="18" t="s">
        <v>58</v>
      </c>
      <c r="D3" s="18" t="s">
        <v>60</v>
      </c>
      <c r="E3" s="18" t="s">
        <v>61</v>
      </c>
      <c r="F3" s="34" t="s">
        <v>62</v>
      </c>
      <c r="G3" s="17" t="s">
        <v>67</v>
      </c>
      <c r="H3" s="42"/>
      <c r="I3" s="18" t="s">
        <v>16</v>
      </c>
      <c r="J3" s="18" t="s">
        <v>58</v>
      </c>
      <c r="K3" s="18" t="s">
        <v>60</v>
      </c>
      <c r="L3" s="18" t="s">
        <v>61</v>
      </c>
      <c r="M3" s="51" t="s">
        <v>33</v>
      </c>
      <c r="N3" s="51" t="s">
        <v>70</v>
      </c>
      <c r="O3" s="51" t="s">
        <v>33</v>
      </c>
      <c r="P3" s="51" t="s">
        <v>70</v>
      </c>
      <c r="Q3" s="70" t="s">
        <v>21</v>
      </c>
      <c r="R3" s="75"/>
      <c r="S3" s="80" t="s">
        <v>23</v>
      </c>
      <c r="T3" s="86" t="s">
        <v>33</v>
      </c>
      <c r="U3" s="91"/>
      <c r="V3" s="91"/>
      <c r="W3" s="17" t="s">
        <v>79</v>
      </c>
      <c r="X3" s="26"/>
      <c r="Y3" s="26"/>
      <c r="Z3" s="104"/>
      <c r="AA3" s="104"/>
    </row>
    <row r="4" spans="1:35" ht="36" customHeight="1">
      <c r="A4" s="10"/>
      <c r="B4" s="19"/>
      <c r="C4" s="19"/>
      <c r="D4" s="19"/>
      <c r="E4" s="19"/>
      <c r="F4" s="19"/>
      <c r="G4" s="19" t="s">
        <v>64</v>
      </c>
      <c r="H4" s="19" t="s">
        <v>70</v>
      </c>
      <c r="I4" s="19"/>
      <c r="J4" s="19"/>
      <c r="K4" s="19"/>
      <c r="L4" s="19"/>
      <c r="M4" s="52"/>
      <c r="N4" s="52"/>
      <c r="O4" s="52"/>
      <c r="P4" s="52"/>
      <c r="Q4" s="52" t="s">
        <v>74</v>
      </c>
      <c r="R4" s="52" t="s">
        <v>76</v>
      </c>
      <c r="S4" s="70"/>
      <c r="T4" s="87" t="s">
        <v>7</v>
      </c>
      <c r="U4" s="87" t="s">
        <v>78</v>
      </c>
      <c r="V4" s="86" t="s">
        <v>6</v>
      </c>
      <c r="W4" s="87" t="s">
        <v>7</v>
      </c>
      <c r="X4" s="87" t="s">
        <v>78</v>
      </c>
      <c r="Y4" s="86" t="s">
        <v>6</v>
      </c>
      <c r="Z4" s="104"/>
      <c r="AA4" s="104"/>
    </row>
    <row r="5" spans="1:35" ht="23.25" customHeight="1">
      <c r="A5" s="11"/>
      <c r="B5" s="20"/>
      <c r="C5" s="20"/>
      <c r="D5" s="20"/>
      <c r="E5" s="8"/>
      <c r="F5" s="35"/>
      <c r="G5" s="38"/>
      <c r="H5" s="8"/>
      <c r="I5" s="20"/>
      <c r="J5" s="20"/>
      <c r="K5" s="20"/>
      <c r="L5" s="8"/>
      <c r="M5" s="53"/>
      <c r="N5" s="58"/>
      <c r="O5" s="35"/>
      <c r="P5" s="35"/>
      <c r="Q5" s="71"/>
      <c r="R5" s="76"/>
      <c r="S5" s="81"/>
      <c r="T5" s="88"/>
      <c r="U5" s="23"/>
      <c r="W5" s="95"/>
      <c r="X5" s="99"/>
      <c r="Y5" s="99"/>
    </row>
    <row r="6" spans="1:35" ht="23.25" customHeight="1">
      <c r="A6" s="12" t="s">
        <v>1</v>
      </c>
      <c r="B6" s="21">
        <f>SUM(B8:B10)</f>
        <v>116228</v>
      </c>
      <c r="C6" s="21">
        <f>SUM(C8:C10)</f>
        <v>57494</v>
      </c>
      <c r="D6" s="21">
        <f>SUM(D8:D10)</f>
        <v>58734</v>
      </c>
      <c r="E6" s="13">
        <f>SUM(E8:E10)</f>
        <v>48121</v>
      </c>
      <c r="F6" s="22">
        <v>326.7124529532901</v>
      </c>
      <c r="G6" s="39">
        <v>100</v>
      </c>
      <c r="H6" s="43">
        <v>100</v>
      </c>
      <c r="I6" s="21">
        <f>SUM(I8:I10)</f>
        <v>118919</v>
      </c>
      <c r="J6" s="21">
        <f>SUM(J8:J10)</f>
        <v>58507</v>
      </c>
      <c r="K6" s="21">
        <f>SUM(K8:K10)</f>
        <v>60412</v>
      </c>
      <c r="L6" s="13">
        <f>SUM(L8:L10)</f>
        <v>46390</v>
      </c>
      <c r="M6" s="46">
        <f>B6-I6</f>
        <v>-2691</v>
      </c>
      <c r="N6" s="30">
        <f>E6-L6</f>
        <v>1731</v>
      </c>
      <c r="O6" s="61">
        <f>M6/I6*100</f>
        <v>-2.2628848207603491</v>
      </c>
      <c r="P6" s="61">
        <f>N6/L6*100</f>
        <v>3.7314076309549469</v>
      </c>
      <c r="Q6" s="72">
        <f>B6/E6</f>
        <v>2.4153280272646036</v>
      </c>
      <c r="R6" s="77">
        <f>I6/L6</f>
        <v>2.5634619530071134</v>
      </c>
      <c r="S6" s="82">
        <f>Q6-R6</f>
        <v>-0.14813392574250983</v>
      </c>
      <c r="T6" s="88">
        <f>SUM(T8:T10)</f>
        <v>13011</v>
      </c>
      <c r="U6" s="23">
        <f>SUM(U8:U10)</f>
        <v>66171</v>
      </c>
      <c r="V6" s="1">
        <f>SUM(V8:V10)</f>
        <v>35621</v>
      </c>
      <c r="W6" s="96">
        <f>T6/($T6+$U6+$V6)*100</f>
        <v>11.333327526284156</v>
      </c>
      <c r="X6" s="100">
        <f>U6/($T6+$U6+$V6)*100</f>
        <v>57.638737663649906</v>
      </c>
      <c r="Y6" s="100">
        <f>V6/($T6+$U6+$V6)*100</f>
        <v>31.027934810065936</v>
      </c>
      <c r="Z6" s="105"/>
    </row>
    <row r="7" spans="1:35" ht="23.25" customHeight="1">
      <c r="A7" s="13"/>
      <c r="B7" s="21"/>
      <c r="C7" s="21"/>
      <c r="D7" s="21"/>
      <c r="E7" s="13"/>
      <c r="F7" s="22"/>
      <c r="G7" s="39"/>
      <c r="H7" s="43"/>
      <c r="I7" s="21"/>
      <c r="J7" s="21"/>
      <c r="K7" s="21"/>
      <c r="L7" s="13"/>
      <c r="M7" s="46"/>
      <c r="N7" s="30"/>
      <c r="O7" s="61"/>
      <c r="P7" s="61"/>
      <c r="Q7" s="72"/>
      <c r="R7" s="77"/>
      <c r="S7" s="82"/>
      <c r="T7" s="88"/>
      <c r="U7" s="23"/>
      <c r="W7" s="96"/>
      <c r="X7" s="100"/>
      <c r="Y7" s="100"/>
      <c r="Z7" s="105"/>
    </row>
    <row r="8" spans="1:35" ht="23.25" customHeight="1">
      <c r="A8" s="14" t="s">
        <v>11</v>
      </c>
      <c r="B8" s="22">
        <f>SUM(B12:B19)</f>
        <v>81971</v>
      </c>
      <c r="C8" s="22">
        <f>SUM(C12:C19)</f>
        <v>40684</v>
      </c>
      <c r="D8" s="22">
        <f>SUM(D12:D19)</f>
        <v>41287</v>
      </c>
      <c r="E8" s="30">
        <f>SUM(E12:E19)</f>
        <v>34621</v>
      </c>
      <c r="F8" s="22">
        <v>971.69129770629343</v>
      </c>
      <c r="G8" s="39">
        <f>B8/$B$6*100</f>
        <v>70.526035034587181</v>
      </c>
      <c r="H8" s="43">
        <f>E8/$E$6*100</f>
        <v>71.945720163753862</v>
      </c>
      <c r="I8" s="22">
        <f>SUM(I12:I19)</f>
        <v>82655</v>
      </c>
      <c r="J8" s="22">
        <f>SUM(J12:J19)</f>
        <v>40744</v>
      </c>
      <c r="K8" s="22">
        <f>SUM(K12:K19)</f>
        <v>41911</v>
      </c>
      <c r="L8" s="30">
        <f>SUM(L12:L19)</f>
        <v>32944</v>
      </c>
      <c r="M8" s="46">
        <f>B8-I8</f>
        <v>-684</v>
      </c>
      <c r="N8" s="30">
        <f>E8-L8</f>
        <v>1677</v>
      </c>
      <c r="O8" s="61">
        <f>M8/I8*100</f>
        <v>-0.82753614421390109</v>
      </c>
      <c r="P8" s="61">
        <f>N8/L8*100</f>
        <v>5.0904565322972317</v>
      </c>
      <c r="Q8" s="72">
        <f>B8/E8</f>
        <v>2.3676670229051733</v>
      </c>
      <c r="R8" s="77">
        <f>I8/L8</f>
        <v>2.508954589606605</v>
      </c>
      <c r="S8" s="82">
        <f>Q8-R8</f>
        <v>-0.14128756670143172</v>
      </c>
      <c r="T8" s="88">
        <f>SUM(T12:T19)</f>
        <v>9569</v>
      </c>
      <c r="U8" s="23">
        <f>SUM(U12:U19)</f>
        <v>47908</v>
      </c>
      <c r="V8" s="1">
        <f>SUM(V12:V19)</f>
        <v>23261</v>
      </c>
      <c r="W8" s="96">
        <f t="shared" ref="W8:Y10" si="0">T8/($T8+$U8+$V8)*100</f>
        <v>11.851916074215364</v>
      </c>
      <c r="X8" s="100">
        <f t="shared" si="0"/>
        <v>59.337610542743192</v>
      </c>
      <c r="Y8" s="100">
        <f t="shared" si="0"/>
        <v>28.81047338304144</v>
      </c>
      <c r="Z8" s="105"/>
    </row>
    <row r="9" spans="1:35" ht="23.25" customHeight="1">
      <c r="A9" s="14" t="s">
        <v>5</v>
      </c>
      <c r="B9" s="22">
        <f>SUM(B20:B28)</f>
        <v>25960</v>
      </c>
      <c r="C9" s="22">
        <f>SUM(C20:C28)</f>
        <v>12771</v>
      </c>
      <c r="D9" s="22">
        <f>SUM(D20:D28)</f>
        <v>13189</v>
      </c>
      <c r="E9" s="30">
        <f>SUM(E20:E28)</f>
        <v>10169</v>
      </c>
      <c r="F9" s="22">
        <v>144.35301948270438</v>
      </c>
      <c r="G9" s="39">
        <f>B9/$B$6*100</f>
        <v>22.335409711945488</v>
      </c>
      <c r="H9" s="43">
        <f>E9/$E$6*100</f>
        <v>21.132146048502733</v>
      </c>
      <c r="I9" s="22">
        <f>SUM(I20:I28)</f>
        <v>26744</v>
      </c>
      <c r="J9" s="22">
        <f>SUM(J20:J28)</f>
        <v>13138</v>
      </c>
      <c r="K9" s="22">
        <f>SUM(K20:K28)</f>
        <v>13606</v>
      </c>
      <c r="L9" s="30">
        <f>SUM(L20:L28)</f>
        <v>9859</v>
      </c>
      <c r="M9" s="46">
        <f>B9-I9</f>
        <v>-784</v>
      </c>
      <c r="N9" s="30">
        <f>E9-L9</f>
        <v>310</v>
      </c>
      <c r="O9" s="61">
        <f>M9/I9*100</f>
        <v>-2.9314986539036791</v>
      </c>
      <c r="P9" s="61">
        <f>N9/L9*100</f>
        <v>3.1443351252662546</v>
      </c>
      <c r="Q9" s="72">
        <f>B9/E9</f>
        <v>2.5528567214082014</v>
      </c>
      <c r="R9" s="77">
        <f>I9/L9</f>
        <v>2.7126483416167968</v>
      </c>
      <c r="S9" s="82">
        <f>Q9-R9</f>
        <v>-0.15979162020859539</v>
      </c>
      <c r="T9" s="88">
        <f>SUM(T20:T28)</f>
        <v>2932</v>
      </c>
      <c r="U9" s="23">
        <f>SUM(U20:U28)</f>
        <v>14223</v>
      </c>
      <c r="V9" s="1">
        <f>SUM(V20:V28)</f>
        <v>8636</v>
      </c>
      <c r="W9" s="96">
        <f t="shared" si="0"/>
        <v>11.368306773680741</v>
      </c>
      <c r="X9" s="100">
        <f t="shared" si="0"/>
        <v>55.147144352681167</v>
      </c>
      <c r="Y9" s="100">
        <f t="shared" si="0"/>
        <v>33.48454887363809</v>
      </c>
      <c r="Z9" s="105"/>
    </row>
    <row r="10" spans="1:35" ht="23.25" customHeight="1">
      <c r="A10" s="14" t="s">
        <v>14</v>
      </c>
      <c r="B10" s="22">
        <f>SUM(B29:B31)</f>
        <v>8297</v>
      </c>
      <c r="C10" s="22">
        <f>SUM(C29:C31)</f>
        <v>4039</v>
      </c>
      <c r="D10" s="22">
        <f>SUM(D29:D31)</f>
        <v>4258</v>
      </c>
      <c r="E10" s="30">
        <f>SUM(E29:E31)</f>
        <v>3331</v>
      </c>
      <c r="F10" s="22">
        <v>90.623976439384066</v>
      </c>
      <c r="G10" s="39">
        <f>B10/$B$6*100</f>
        <v>7.1385552534673229</v>
      </c>
      <c r="H10" s="43">
        <f>E10/$E$6*100</f>
        <v>6.9221337877433964</v>
      </c>
      <c r="I10" s="22">
        <f>SUM(I29:I31)</f>
        <v>9520</v>
      </c>
      <c r="J10" s="22">
        <f>SUM(J29:J31)</f>
        <v>4625</v>
      </c>
      <c r="K10" s="22">
        <f>SUM(K29:K31)</f>
        <v>4895</v>
      </c>
      <c r="L10" s="30">
        <f>SUM(L29:L31)</f>
        <v>3587</v>
      </c>
      <c r="M10" s="46">
        <f>B10-I10</f>
        <v>-1223</v>
      </c>
      <c r="N10" s="30">
        <f>E10-L10</f>
        <v>-256</v>
      </c>
      <c r="O10" s="61">
        <f>M10/I10*100</f>
        <v>-12.846638655462183</v>
      </c>
      <c r="P10" s="61">
        <f>N10/L10*100</f>
        <v>-7.1368831892946751</v>
      </c>
      <c r="Q10" s="72">
        <f>B10/E10</f>
        <v>2.4908435905133595</v>
      </c>
      <c r="R10" s="77">
        <f>I10/L10</f>
        <v>2.6540284360189572</v>
      </c>
      <c r="S10" s="82">
        <f>Q10-R10</f>
        <v>-0.16318484550559775</v>
      </c>
      <c r="T10" s="88">
        <f>SUM(T29:T31)</f>
        <v>510</v>
      </c>
      <c r="U10" s="23">
        <f>SUM(U29:U31)</f>
        <v>4040</v>
      </c>
      <c r="V10" s="1">
        <f>SUM(V29:V31)</f>
        <v>3724</v>
      </c>
      <c r="W10" s="96">
        <f t="shared" si="0"/>
        <v>6.1638868745467725</v>
      </c>
      <c r="X10" s="100">
        <f t="shared" si="0"/>
        <v>48.82765288856659</v>
      </c>
      <c r="Y10" s="100">
        <f t="shared" si="0"/>
        <v>45.008460236886634</v>
      </c>
      <c r="Z10" s="105"/>
    </row>
    <row r="11" spans="1:35" ht="23.25" customHeight="1">
      <c r="A11" s="12"/>
      <c r="B11" s="23"/>
      <c r="C11" s="23"/>
      <c r="D11" s="23"/>
      <c r="E11" s="11"/>
      <c r="F11" s="28"/>
      <c r="G11" s="40"/>
      <c r="H11" s="44"/>
      <c r="I11" s="23"/>
      <c r="J11" s="23"/>
      <c r="K11" s="23"/>
      <c r="L11" s="11"/>
      <c r="M11" s="54"/>
      <c r="N11" s="32"/>
      <c r="O11" s="62"/>
      <c r="P11" s="62"/>
      <c r="Q11" s="73"/>
      <c r="R11" s="78"/>
      <c r="S11" s="83"/>
      <c r="T11" s="89"/>
      <c r="U11" s="36"/>
      <c r="V11" s="36"/>
      <c r="W11" s="97"/>
      <c r="X11" s="101"/>
      <c r="Y11" s="101"/>
      <c r="Z11" s="105"/>
    </row>
    <row r="12" spans="1:35" ht="23.25" customHeight="1">
      <c r="A12" s="15" t="s">
        <v>13</v>
      </c>
      <c r="B12" s="24">
        <f t="shared" ref="B12:B31" si="1">SUM(C12:D12)</f>
        <v>11537</v>
      </c>
      <c r="C12" s="27">
        <v>5646</v>
      </c>
      <c r="D12" s="27">
        <v>5891</v>
      </c>
      <c r="E12" s="31">
        <v>5233</v>
      </c>
      <c r="F12" s="27">
        <v>2748.3391135444567</v>
      </c>
      <c r="G12" s="39">
        <f t="shared" ref="G12:G31" si="2">B12/$B$6*100</f>
        <v>9.9261795780706894</v>
      </c>
      <c r="H12" s="43">
        <f t="shared" ref="H12:H31" si="3">E12/$E$6*100</f>
        <v>10.874670102450073</v>
      </c>
      <c r="I12" s="24">
        <f t="shared" ref="I12:I31" si="4">SUM(J12:K12)</f>
        <v>12105</v>
      </c>
      <c r="J12" s="27">
        <v>5901</v>
      </c>
      <c r="K12" s="27">
        <v>6204</v>
      </c>
      <c r="L12" s="31">
        <v>5278</v>
      </c>
      <c r="M12" s="55">
        <f t="shared" ref="M12:M31" si="5">B12-I12</f>
        <v>-568</v>
      </c>
      <c r="N12" s="59">
        <f t="shared" ref="N12:N31" si="6">E12-L12</f>
        <v>-45</v>
      </c>
      <c r="O12" s="63">
        <f t="shared" ref="O12:O31" si="7">M12/I12*100</f>
        <v>-4.6922759190417187</v>
      </c>
      <c r="P12" s="66">
        <f t="shared" ref="P12:P31" si="8">N12/L12*100</f>
        <v>-0.85259568018188714</v>
      </c>
      <c r="Q12" s="72">
        <f t="shared" ref="Q12:Q31" si="9">B12/E12</f>
        <v>2.2046627173705331</v>
      </c>
      <c r="R12" s="77">
        <f t="shared" ref="R12:R31" si="10">I12/L12</f>
        <v>2.293482379689276</v>
      </c>
      <c r="S12" s="82">
        <f t="shared" ref="S12:S31" si="11">Q12-R12</f>
        <v>-8.8819662318742942e-002</v>
      </c>
      <c r="T12" s="88">
        <v>1213</v>
      </c>
      <c r="U12" s="23">
        <v>6526</v>
      </c>
      <c r="V12" s="23">
        <v>3586</v>
      </c>
      <c r="W12" s="96">
        <f t="shared" ref="W12:Y31" si="12">T12/($T12+$U12+$V12)*100</f>
        <v>10.710816777041943</v>
      </c>
      <c r="X12" s="100">
        <f t="shared" si="12"/>
        <v>57.624724061810149</v>
      </c>
      <c r="Y12" s="100">
        <f t="shared" si="12"/>
        <v>31.664459161147899</v>
      </c>
      <c r="Z12" s="105"/>
    </row>
    <row r="13" spans="1:35" ht="23.25" customHeight="1">
      <c r="A13" s="12" t="s">
        <v>3</v>
      </c>
      <c r="B13" s="22">
        <f t="shared" si="1"/>
        <v>16408</v>
      </c>
      <c r="C13" s="23">
        <v>8160</v>
      </c>
      <c r="D13" s="23">
        <v>8248</v>
      </c>
      <c r="E13" s="11">
        <v>6842</v>
      </c>
      <c r="F13" s="23">
        <v>1108.3115257437282</v>
      </c>
      <c r="G13" s="39">
        <f t="shared" si="2"/>
        <v>14.117080221633341</v>
      </c>
      <c r="H13" s="43">
        <f t="shared" si="3"/>
        <v>14.218324639970076</v>
      </c>
      <c r="I13" s="46">
        <f t="shared" si="4"/>
        <v>16230</v>
      </c>
      <c r="J13" s="23">
        <v>8000</v>
      </c>
      <c r="K13" s="23">
        <v>8230</v>
      </c>
      <c r="L13" s="11">
        <v>6408</v>
      </c>
      <c r="M13" s="54">
        <f t="shared" si="5"/>
        <v>178</v>
      </c>
      <c r="N13" s="32">
        <f t="shared" si="6"/>
        <v>434</v>
      </c>
      <c r="O13" s="64">
        <f t="shared" si="7"/>
        <v>1.0967344423906347</v>
      </c>
      <c r="P13" s="67">
        <f t="shared" si="8"/>
        <v>6.7727840199750311</v>
      </c>
      <c r="Q13" s="72">
        <f t="shared" si="9"/>
        <v>2.3981292019877229</v>
      </c>
      <c r="R13" s="77">
        <f t="shared" si="10"/>
        <v>2.5327715355805243</v>
      </c>
      <c r="S13" s="82">
        <f t="shared" si="11"/>
        <v>-0.13464233359280131</v>
      </c>
      <c r="T13" s="88">
        <v>2171</v>
      </c>
      <c r="U13" s="23">
        <v>9693</v>
      </c>
      <c r="V13" s="23">
        <v>4318</v>
      </c>
      <c r="W13" s="96">
        <f t="shared" si="12"/>
        <v>13.416141391669756</v>
      </c>
      <c r="X13" s="100">
        <f t="shared" si="12"/>
        <v>59.899888765294776</v>
      </c>
      <c r="Y13" s="100">
        <f t="shared" si="12"/>
        <v>26.68396984303547</v>
      </c>
      <c r="Z13" s="105"/>
    </row>
    <row r="14" spans="1:35" s="4" customFormat="1" ht="23.25" customHeight="1">
      <c r="A14" s="12" t="s">
        <v>20</v>
      </c>
      <c r="B14" s="22">
        <f t="shared" si="1"/>
        <v>7441</v>
      </c>
      <c r="C14" s="23">
        <v>3833</v>
      </c>
      <c r="D14" s="23">
        <v>3608</v>
      </c>
      <c r="E14" s="11">
        <v>3495</v>
      </c>
      <c r="F14" s="23">
        <v>977.25599204294815</v>
      </c>
      <c r="G14" s="39">
        <f t="shared" si="2"/>
        <v>6.4020717899301376</v>
      </c>
      <c r="H14" s="43">
        <f t="shared" si="3"/>
        <v>7.2629413353837196</v>
      </c>
      <c r="I14" s="46">
        <f t="shared" si="4"/>
        <v>7226</v>
      </c>
      <c r="J14" s="23">
        <v>3660</v>
      </c>
      <c r="K14" s="23">
        <v>3566</v>
      </c>
      <c r="L14" s="11">
        <v>3142</v>
      </c>
      <c r="M14" s="54">
        <f t="shared" si="5"/>
        <v>215</v>
      </c>
      <c r="N14" s="32">
        <f t="shared" si="6"/>
        <v>353</v>
      </c>
      <c r="O14" s="64">
        <f t="shared" si="7"/>
        <v>2.9753667312482701</v>
      </c>
      <c r="P14" s="67">
        <f t="shared" si="8"/>
        <v>11.234882240611075</v>
      </c>
      <c r="Q14" s="72">
        <f t="shared" si="9"/>
        <v>2.1290414878397712</v>
      </c>
      <c r="R14" s="77">
        <f t="shared" si="10"/>
        <v>2.2998090388287715</v>
      </c>
      <c r="S14" s="82">
        <f t="shared" si="11"/>
        <v>-0.17076755098900032</v>
      </c>
      <c r="T14" s="88">
        <v>928</v>
      </c>
      <c r="U14" s="23">
        <v>4561</v>
      </c>
      <c r="V14" s="23">
        <v>1710</v>
      </c>
      <c r="W14" s="96">
        <f t="shared" si="12"/>
        <v>12.890679261008472</v>
      </c>
      <c r="X14" s="100">
        <f t="shared" si="12"/>
        <v>63.356021669676345</v>
      </c>
      <c r="Y14" s="100">
        <f t="shared" si="12"/>
        <v>23.753299069315183</v>
      </c>
      <c r="Z14" s="100"/>
      <c r="AA14" s="23"/>
      <c r="AB14" s="23"/>
      <c r="AC14" s="23"/>
      <c r="AD14" s="23"/>
      <c r="AE14" s="23"/>
      <c r="AF14" s="23"/>
      <c r="AG14" s="23"/>
      <c r="AH14" s="23"/>
      <c r="AI14" s="23"/>
    </row>
    <row r="15" spans="1:35" s="4" customFormat="1" ht="23.25" customHeight="1">
      <c r="A15" s="12" t="s">
        <v>24</v>
      </c>
      <c r="B15" s="22">
        <f t="shared" si="1"/>
        <v>18716</v>
      </c>
      <c r="C15" s="28">
        <v>9411</v>
      </c>
      <c r="D15" s="28">
        <v>9305</v>
      </c>
      <c r="E15" s="32">
        <v>8175</v>
      </c>
      <c r="F15" s="23">
        <v>1080.8903988859229</v>
      </c>
      <c r="G15" s="39">
        <f t="shared" si="2"/>
        <v>16.102832363974258</v>
      </c>
      <c r="H15" s="43">
        <f t="shared" si="3"/>
        <v>16.988425011949047</v>
      </c>
      <c r="I15" s="46">
        <f t="shared" si="4"/>
        <v>18579</v>
      </c>
      <c r="J15" s="28">
        <v>9217</v>
      </c>
      <c r="K15" s="28">
        <v>9362</v>
      </c>
      <c r="L15" s="32">
        <v>7614</v>
      </c>
      <c r="M15" s="54">
        <f t="shared" si="5"/>
        <v>137</v>
      </c>
      <c r="N15" s="32">
        <f t="shared" si="6"/>
        <v>561</v>
      </c>
      <c r="O15" s="64">
        <f t="shared" si="7"/>
        <v>0.73739167877711376</v>
      </c>
      <c r="P15" s="67">
        <f t="shared" si="8"/>
        <v>7.3680063041765163</v>
      </c>
      <c r="Q15" s="72">
        <f t="shared" si="9"/>
        <v>2.2894189602446482</v>
      </c>
      <c r="R15" s="77">
        <f t="shared" si="10"/>
        <v>2.4401103230890464</v>
      </c>
      <c r="S15" s="82">
        <f t="shared" si="11"/>
        <v>-0.15069136284439821</v>
      </c>
      <c r="T15" s="88">
        <v>2174</v>
      </c>
      <c r="U15" s="23">
        <v>11241</v>
      </c>
      <c r="V15" s="23">
        <v>5003</v>
      </c>
      <c r="W15" s="96">
        <f t="shared" si="12"/>
        <v>11.803670322510587</v>
      </c>
      <c r="X15" s="100">
        <f t="shared" si="12"/>
        <v>61.032685416440437</v>
      </c>
      <c r="Y15" s="100">
        <f t="shared" si="12"/>
        <v>27.163644261048976</v>
      </c>
      <c r="Z15" s="100"/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5" s="4" customFormat="1" ht="23.25" customHeight="1">
      <c r="A16" s="12" t="s">
        <v>25</v>
      </c>
      <c r="B16" s="22">
        <f t="shared" si="1"/>
        <v>12901</v>
      </c>
      <c r="C16" s="23">
        <v>6270</v>
      </c>
      <c r="D16" s="23">
        <v>6631</v>
      </c>
      <c r="E16" s="11">
        <v>5276</v>
      </c>
      <c r="F16" s="23">
        <v>2672.347512807994</v>
      </c>
      <c r="G16" s="39">
        <f t="shared" si="2"/>
        <v>11.099735003613587</v>
      </c>
      <c r="H16" s="43">
        <f t="shared" si="3"/>
        <v>10.964028178965526</v>
      </c>
      <c r="I16" s="46">
        <f t="shared" si="4"/>
        <v>12531</v>
      </c>
      <c r="J16" s="23">
        <v>6095</v>
      </c>
      <c r="K16" s="23">
        <v>6436</v>
      </c>
      <c r="L16" s="11">
        <v>4913</v>
      </c>
      <c r="M16" s="54">
        <f t="shared" si="5"/>
        <v>370</v>
      </c>
      <c r="N16" s="32">
        <f t="shared" si="6"/>
        <v>363</v>
      </c>
      <c r="O16" s="64">
        <f t="shared" si="7"/>
        <v>2.9526773601468359</v>
      </c>
      <c r="P16" s="67">
        <f t="shared" si="8"/>
        <v>7.3885609607164673</v>
      </c>
      <c r="Q16" s="72">
        <f t="shared" si="9"/>
        <v>2.4452236542835482</v>
      </c>
      <c r="R16" s="77">
        <f t="shared" si="10"/>
        <v>2.5505800936291472</v>
      </c>
      <c r="S16" s="82">
        <f t="shared" si="11"/>
        <v>-0.10535643934559902</v>
      </c>
      <c r="T16" s="88">
        <v>1754</v>
      </c>
      <c r="U16" s="23">
        <v>7681</v>
      </c>
      <c r="V16" s="23">
        <v>3279</v>
      </c>
      <c r="W16" s="96">
        <f t="shared" si="12"/>
        <v>13.795815636306433</v>
      </c>
      <c r="X16" s="100">
        <f t="shared" si="12"/>
        <v>60.413717162183424</v>
      </c>
      <c r="Y16" s="100">
        <f t="shared" si="12"/>
        <v>25.790467201510147</v>
      </c>
      <c r="Z16" s="100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s="4" customFormat="1" ht="23.25" customHeight="1">
      <c r="A17" s="12" t="s">
        <v>28</v>
      </c>
      <c r="B17" s="22">
        <f t="shared" si="1"/>
        <v>4201</v>
      </c>
      <c r="C17" s="28">
        <v>2059</v>
      </c>
      <c r="D17" s="28">
        <v>2142</v>
      </c>
      <c r="E17" s="32">
        <v>1536</v>
      </c>
      <c r="F17" s="23">
        <v>764.59598446055577</v>
      </c>
      <c r="G17" s="39">
        <f t="shared" si="2"/>
        <v>3.6144474653267715</v>
      </c>
      <c r="H17" s="43">
        <f t="shared" si="3"/>
        <v>3.1919536169240046</v>
      </c>
      <c r="I17" s="46">
        <f t="shared" si="4"/>
        <v>4221</v>
      </c>
      <c r="J17" s="28">
        <v>2124</v>
      </c>
      <c r="K17" s="28">
        <v>2097</v>
      </c>
      <c r="L17" s="32">
        <v>1494</v>
      </c>
      <c r="M17" s="54">
        <f t="shared" si="5"/>
        <v>-20</v>
      </c>
      <c r="N17" s="32">
        <f t="shared" si="6"/>
        <v>42</v>
      </c>
      <c r="O17" s="64">
        <f t="shared" si="7"/>
        <v>-0.47382136934375735</v>
      </c>
      <c r="P17" s="67">
        <f t="shared" si="8"/>
        <v>2.8112449799196786</v>
      </c>
      <c r="Q17" s="72">
        <f t="shared" si="9"/>
        <v>2.7350260416666665</v>
      </c>
      <c r="R17" s="77">
        <f t="shared" si="10"/>
        <v>2.8253012048192772</v>
      </c>
      <c r="S17" s="82">
        <f t="shared" si="11"/>
        <v>-9.0275163152610638e-002</v>
      </c>
      <c r="T17" s="88">
        <v>355</v>
      </c>
      <c r="U17" s="23">
        <v>2311</v>
      </c>
      <c r="V17" s="23">
        <v>1506</v>
      </c>
      <c r="W17" s="96">
        <f t="shared" si="12"/>
        <v>8.5091083413231061</v>
      </c>
      <c r="X17" s="100">
        <f t="shared" si="12"/>
        <v>55.393096836049857</v>
      </c>
      <c r="Y17" s="100">
        <f t="shared" si="12"/>
        <v>36.097794822627037</v>
      </c>
      <c r="Z17" s="100"/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s="4" customFormat="1" ht="23.25" customHeight="1">
      <c r="A18" s="12" t="s">
        <v>19</v>
      </c>
      <c r="B18" s="22">
        <f t="shared" si="1"/>
        <v>2082</v>
      </c>
      <c r="C18" s="28">
        <v>1042</v>
      </c>
      <c r="D18" s="28">
        <v>1040</v>
      </c>
      <c r="E18" s="32">
        <v>741</v>
      </c>
      <c r="F18" s="23">
        <v>275.34612674491683</v>
      </c>
      <c r="G18" s="39">
        <f t="shared" si="2"/>
        <v>1.7913067419210518</v>
      </c>
      <c r="H18" s="43">
        <f t="shared" si="3"/>
        <v>1.5398682487895099</v>
      </c>
      <c r="I18" s="46">
        <f t="shared" si="4"/>
        <v>2299</v>
      </c>
      <c r="J18" s="28">
        <v>1124</v>
      </c>
      <c r="K18" s="28">
        <v>1175</v>
      </c>
      <c r="L18" s="32">
        <v>755</v>
      </c>
      <c r="M18" s="54">
        <f t="shared" si="5"/>
        <v>-217</v>
      </c>
      <c r="N18" s="32">
        <f t="shared" si="6"/>
        <v>-14</v>
      </c>
      <c r="O18" s="64">
        <f t="shared" si="7"/>
        <v>-9.4388864723792967</v>
      </c>
      <c r="P18" s="67">
        <f t="shared" si="8"/>
        <v>-1.8543046357615895</v>
      </c>
      <c r="Q18" s="72">
        <f t="shared" si="9"/>
        <v>2.8097165991902835</v>
      </c>
      <c r="R18" s="77">
        <f t="shared" si="10"/>
        <v>3.0450331125827814</v>
      </c>
      <c r="S18" s="82">
        <f t="shared" si="11"/>
        <v>-0.23531651339249793</v>
      </c>
      <c r="T18" s="88">
        <v>179</v>
      </c>
      <c r="U18" s="23">
        <v>1091</v>
      </c>
      <c r="V18" s="23">
        <v>805</v>
      </c>
      <c r="W18" s="96">
        <f t="shared" si="12"/>
        <v>8.6265060240963845</v>
      </c>
      <c r="X18" s="100">
        <f t="shared" si="12"/>
        <v>52.578313253012041</v>
      </c>
      <c r="Y18" s="100">
        <f t="shared" si="12"/>
        <v>38.795180722891565</v>
      </c>
      <c r="Z18" s="100"/>
      <c r="AA18" s="23"/>
      <c r="AB18" s="23"/>
      <c r="AC18" s="23"/>
      <c r="AD18" s="23"/>
      <c r="AE18" s="23"/>
      <c r="AF18" s="23"/>
      <c r="AG18" s="23"/>
      <c r="AH18" s="23"/>
      <c r="AI18" s="23"/>
    </row>
    <row r="19" spans="1:35" s="4" customFormat="1" ht="23.25" customHeight="1">
      <c r="A19" s="12" t="s">
        <v>31</v>
      </c>
      <c r="B19" s="22">
        <f t="shared" si="1"/>
        <v>8685</v>
      </c>
      <c r="C19" s="28">
        <v>4263</v>
      </c>
      <c r="D19" s="28">
        <v>4422</v>
      </c>
      <c r="E19" s="32">
        <v>3323</v>
      </c>
      <c r="F19" s="23">
        <v>385.24888453037437</v>
      </c>
      <c r="G19" s="39">
        <f t="shared" si="2"/>
        <v>7.4723818701173563</v>
      </c>
      <c r="H19" s="43">
        <f t="shared" si="3"/>
        <v>6.9055090293219168</v>
      </c>
      <c r="I19" s="46">
        <f t="shared" si="4"/>
        <v>9464</v>
      </c>
      <c r="J19" s="28">
        <v>4623</v>
      </c>
      <c r="K19" s="28">
        <v>4841</v>
      </c>
      <c r="L19" s="32">
        <v>3340</v>
      </c>
      <c r="M19" s="54">
        <f t="shared" si="5"/>
        <v>-779</v>
      </c>
      <c r="N19" s="32">
        <f t="shared" si="6"/>
        <v>-17</v>
      </c>
      <c r="O19" s="64">
        <f t="shared" si="7"/>
        <v>-8.2311918850380383</v>
      </c>
      <c r="P19" s="67">
        <f t="shared" si="8"/>
        <v>-0.50898203592814373</v>
      </c>
      <c r="Q19" s="72">
        <f t="shared" si="9"/>
        <v>2.6136021667168223</v>
      </c>
      <c r="R19" s="77">
        <f t="shared" si="10"/>
        <v>2.8335329341317363</v>
      </c>
      <c r="S19" s="82">
        <f t="shared" si="11"/>
        <v>-0.21993076741491402</v>
      </c>
      <c r="T19" s="88">
        <v>795</v>
      </c>
      <c r="U19" s="23">
        <v>4804</v>
      </c>
      <c r="V19" s="23">
        <v>3054</v>
      </c>
      <c r="W19" s="96">
        <f t="shared" si="12"/>
        <v>9.1875650063561771</v>
      </c>
      <c r="X19" s="100">
        <f t="shared" si="12"/>
        <v>55.518317346585</v>
      </c>
      <c r="Y19" s="100">
        <f t="shared" si="12"/>
        <v>35.294117647058826</v>
      </c>
      <c r="Z19" s="100"/>
      <c r="AA19" s="23"/>
      <c r="AB19" s="23"/>
      <c r="AC19" s="23"/>
      <c r="AD19" s="23"/>
      <c r="AE19" s="23"/>
      <c r="AF19" s="23"/>
      <c r="AG19" s="23"/>
      <c r="AH19" s="23"/>
      <c r="AI19" s="23"/>
    </row>
    <row r="20" spans="1:35" s="4" customFormat="1" ht="23.25" customHeight="1">
      <c r="A20" s="12" t="s">
        <v>34</v>
      </c>
      <c r="B20" s="22">
        <f t="shared" si="1"/>
        <v>8605</v>
      </c>
      <c r="C20" s="23">
        <v>4198</v>
      </c>
      <c r="D20" s="23">
        <v>4407</v>
      </c>
      <c r="E20" s="11">
        <v>3401</v>
      </c>
      <c r="F20" s="23">
        <v>2841.6230241143335</v>
      </c>
      <c r="G20" s="39">
        <f t="shared" si="2"/>
        <v>7.4035516398802343</v>
      </c>
      <c r="H20" s="43">
        <f t="shared" si="3"/>
        <v>7.0676004239313404</v>
      </c>
      <c r="I20" s="46">
        <f t="shared" si="4"/>
        <v>8354</v>
      </c>
      <c r="J20" s="23">
        <v>4075</v>
      </c>
      <c r="K20" s="23">
        <v>4279</v>
      </c>
      <c r="L20" s="11">
        <v>3172</v>
      </c>
      <c r="M20" s="54">
        <f t="shared" si="5"/>
        <v>251</v>
      </c>
      <c r="N20" s="32">
        <f t="shared" si="6"/>
        <v>229</v>
      </c>
      <c r="O20" s="64">
        <f t="shared" si="7"/>
        <v>3.0045487191764422</v>
      </c>
      <c r="P20" s="67">
        <f t="shared" si="8"/>
        <v>7.2194199243379567</v>
      </c>
      <c r="Q20" s="72">
        <f t="shared" si="9"/>
        <v>2.5301381946486328</v>
      </c>
      <c r="R20" s="77">
        <f t="shared" si="10"/>
        <v>2.6336696090794454</v>
      </c>
      <c r="S20" s="82">
        <f t="shared" si="11"/>
        <v>-0.1035314144308126</v>
      </c>
      <c r="T20" s="88">
        <v>973</v>
      </c>
      <c r="U20" s="23">
        <v>3609</v>
      </c>
      <c r="V20" s="23">
        <v>1668</v>
      </c>
      <c r="W20" s="96">
        <f t="shared" si="12"/>
        <v>15.568000000000001</v>
      </c>
      <c r="X20" s="100">
        <f t="shared" si="12"/>
        <v>57.743999999999993</v>
      </c>
      <c r="Y20" s="100">
        <f t="shared" si="12"/>
        <v>26.688000000000002</v>
      </c>
      <c r="Z20" s="100"/>
      <c r="AA20" s="23"/>
      <c r="AB20" s="23"/>
      <c r="AC20" s="23"/>
      <c r="AD20" s="23"/>
      <c r="AE20" s="23"/>
      <c r="AF20" s="23"/>
      <c r="AG20" s="23"/>
      <c r="AH20" s="23"/>
      <c r="AI20" s="23"/>
    </row>
    <row r="21" spans="1:35" s="4" customFormat="1" ht="23.25" customHeight="1">
      <c r="A21" s="12" t="s">
        <v>9</v>
      </c>
      <c r="B21" s="22">
        <f t="shared" si="1"/>
        <v>4838</v>
      </c>
      <c r="C21" s="28">
        <v>2388</v>
      </c>
      <c r="D21" s="28">
        <v>2450</v>
      </c>
      <c r="E21" s="32">
        <v>1927</v>
      </c>
      <c r="F21" s="23">
        <v>1184.9713130397695</v>
      </c>
      <c r="G21" s="39">
        <f t="shared" si="2"/>
        <v>4.1625081735898402</v>
      </c>
      <c r="H21" s="43">
        <f t="shared" si="3"/>
        <v>4.0044886847737988</v>
      </c>
      <c r="I21" s="46">
        <f t="shared" si="4"/>
        <v>4743</v>
      </c>
      <c r="J21" s="28">
        <v>2347</v>
      </c>
      <c r="K21" s="28">
        <v>2396</v>
      </c>
      <c r="L21" s="32">
        <v>1800</v>
      </c>
      <c r="M21" s="54">
        <f t="shared" si="5"/>
        <v>95</v>
      </c>
      <c r="N21" s="32">
        <f t="shared" si="6"/>
        <v>127</v>
      </c>
      <c r="O21" s="64">
        <f t="shared" si="7"/>
        <v>2.0029517183217371</v>
      </c>
      <c r="P21" s="67">
        <f t="shared" si="8"/>
        <v>7.0555555555555554</v>
      </c>
      <c r="Q21" s="72">
        <f t="shared" si="9"/>
        <v>2.5106382978723403</v>
      </c>
      <c r="R21" s="77">
        <f t="shared" si="10"/>
        <v>2.6349999999999998</v>
      </c>
      <c r="S21" s="82">
        <f t="shared" si="11"/>
        <v>-0.12436170212765951</v>
      </c>
      <c r="T21" s="88">
        <v>614</v>
      </c>
      <c r="U21" s="23">
        <v>2760</v>
      </c>
      <c r="V21" s="23">
        <v>1412</v>
      </c>
      <c r="W21" s="96">
        <f t="shared" si="12"/>
        <v>12.829084830756374</v>
      </c>
      <c r="X21" s="100">
        <f t="shared" si="12"/>
        <v>57.668198913497704</v>
      </c>
      <c r="Y21" s="100">
        <f t="shared" si="12"/>
        <v>29.502716255745927</v>
      </c>
      <c r="Z21" s="100"/>
      <c r="AA21" s="23"/>
      <c r="AB21" s="23"/>
      <c r="AC21" s="23"/>
      <c r="AD21" s="23"/>
      <c r="AE21" s="23"/>
      <c r="AF21" s="23"/>
      <c r="AG21" s="23"/>
      <c r="AH21" s="23"/>
      <c r="AI21" s="23"/>
    </row>
    <row r="22" spans="1:35" s="4" customFormat="1" ht="23.25" customHeight="1">
      <c r="A22" s="12" t="s">
        <v>35</v>
      </c>
      <c r="B22" s="22">
        <f t="shared" si="1"/>
        <v>1894</v>
      </c>
      <c r="C22" s="28">
        <v>909</v>
      </c>
      <c r="D22" s="28">
        <v>985</v>
      </c>
      <c r="E22" s="32">
        <v>685</v>
      </c>
      <c r="F22" s="23">
        <v>376.60709222340159</v>
      </c>
      <c r="G22" s="39">
        <f t="shared" si="2"/>
        <v>1.6295557008638193</v>
      </c>
      <c r="H22" s="43">
        <f t="shared" si="3"/>
        <v>1.4234949398391554</v>
      </c>
      <c r="I22" s="46">
        <f t="shared" si="4"/>
        <v>1989</v>
      </c>
      <c r="J22" s="28">
        <v>974</v>
      </c>
      <c r="K22" s="28">
        <v>1015</v>
      </c>
      <c r="L22" s="32">
        <v>682</v>
      </c>
      <c r="M22" s="54">
        <f t="shared" si="5"/>
        <v>-95</v>
      </c>
      <c r="N22" s="32">
        <f t="shared" si="6"/>
        <v>3</v>
      </c>
      <c r="O22" s="64">
        <f t="shared" si="7"/>
        <v>-4.776269482151835</v>
      </c>
      <c r="P22" s="67">
        <f t="shared" si="8"/>
        <v>0.43988269794721407</v>
      </c>
      <c r="Q22" s="72">
        <f t="shared" si="9"/>
        <v>2.7649635036496352</v>
      </c>
      <c r="R22" s="77">
        <f t="shared" si="10"/>
        <v>2.9164222873900294</v>
      </c>
      <c r="S22" s="82">
        <f t="shared" si="11"/>
        <v>-0.15145878374039423</v>
      </c>
      <c r="T22" s="88">
        <v>466</v>
      </c>
      <c r="U22" s="23">
        <v>2267</v>
      </c>
      <c r="V22" s="23">
        <v>1425</v>
      </c>
      <c r="W22" s="96">
        <f t="shared" si="12"/>
        <v>11.207311207311207</v>
      </c>
      <c r="X22" s="100">
        <f t="shared" si="12"/>
        <v>54.521404521404527</v>
      </c>
      <c r="Y22" s="100">
        <f t="shared" si="12"/>
        <v>34.271284271284266</v>
      </c>
      <c r="Z22" s="100"/>
      <c r="AA22" s="23"/>
      <c r="AB22" s="23"/>
      <c r="AC22" s="23"/>
      <c r="AD22" s="23"/>
      <c r="AE22" s="23"/>
      <c r="AF22" s="23"/>
      <c r="AG22" s="23"/>
      <c r="AH22" s="23"/>
      <c r="AI22" s="23"/>
    </row>
    <row r="23" spans="1:35" s="4" customFormat="1" ht="23.25" customHeight="1">
      <c r="A23" s="12" t="s">
        <v>30</v>
      </c>
      <c r="B23" s="22">
        <f t="shared" si="1"/>
        <v>2160</v>
      </c>
      <c r="C23" s="28">
        <v>1075</v>
      </c>
      <c r="D23" s="28">
        <v>1085</v>
      </c>
      <c r="E23" s="32">
        <v>887</v>
      </c>
      <c r="F23" s="23">
        <v>327.07975022009742</v>
      </c>
      <c r="G23" s="39">
        <f t="shared" si="2"/>
        <v>1.858416216402244</v>
      </c>
      <c r="H23" s="43">
        <f t="shared" si="3"/>
        <v>1.8432700899815049</v>
      </c>
      <c r="I23" s="46">
        <f t="shared" si="4"/>
        <v>2367</v>
      </c>
      <c r="J23" s="28">
        <v>1167</v>
      </c>
      <c r="K23" s="28">
        <v>1200</v>
      </c>
      <c r="L23" s="32">
        <v>865</v>
      </c>
      <c r="M23" s="54">
        <f t="shared" si="5"/>
        <v>-207</v>
      </c>
      <c r="N23" s="32">
        <f t="shared" si="6"/>
        <v>22</v>
      </c>
      <c r="O23" s="64">
        <f t="shared" si="7"/>
        <v>-8.7452471482889731</v>
      </c>
      <c r="P23" s="67">
        <f t="shared" si="8"/>
        <v>2.5433526011560694</v>
      </c>
      <c r="Q23" s="72">
        <f t="shared" si="9"/>
        <v>2.4351747463359641</v>
      </c>
      <c r="R23" s="77">
        <f t="shared" si="10"/>
        <v>2.7364161849710982</v>
      </c>
      <c r="S23" s="82">
        <f t="shared" si="11"/>
        <v>-0.30124143863513408</v>
      </c>
      <c r="T23" s="88">
        <v>170</v>
      </c>
      <c r="U23" s="23">
        <v>1154</v>
      </c>
      <c r="V23" s="23">
        <v>824</v>
      </c>
      <c r="W23" s="96">
        <f t="shared" si="12"/>
        <v>7.9143389199255125</v>
      </c>
      <c r="X23" s="100">
        <f t="shared" si="12"/>
        <v>53.724394785847295</v>
      </c>
      <c r="Y23" s="100">
        <f t="shared" si="12"/>
        <v>38.361266294227185</v>
      </c>
      <c r="Z23" s="100"/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s="4" customFormat="1" ht="23.25" customHeight="1">
      <c r="A24" s="12" t="s">
        <v>37</v>
      </c>
      <c r="B24" s="22">
        <f t="shared" si="1"/>
        <v>1039</v>
      </c>
      <c r="C24" s="28">
        <v>513</v>
      </c>
      <c r="D24" s="28">
        <v>526</v>
      </c>
      <c r="E24" s="32">
        <v>388</v>
      </c>
      <c r="F24" s="23">
        <v>231.54947380994938</v>
      </c>
      <c r="G24" s="39">
        <f t="shared" si="2"/>
        <v>0.89393261520459777</v>
      </c>
      <c r="H24" s="43">
        <f t="shared" si="3"/>
        <v>0.8063007834417405</v>
      </c>
      <c r="I24" s="46">
        <f t="shared" si="4"/>
        <v>1104</v>
      </c>
      <c r="J24" s="28">
        <v>535</v>
      </c>
      <c r="K24" s="28">
        <v>569</v>
      </c>
      <c r="L24" s="32">
        <v>398</v>
      </c>
      <c r="M24" s="54">
        <f t="shared" si="5"/>
        <v>-65</v>
      </c>
      <c r="N24" s="32">
        <f t="shared" si="6"/>
        <v>-10</v>
      </c>
      <c r="O24" s="64">
        <f t="shared" si="7"/>
        <v>-5.88768115942029</v>
      </c>
      <c r="P24" s="67">
        <f t="shared" si="8"/>
        <v>-2.512562814070352</v>
      </c>
      <c r="Q24" s="72">
        <f t="shared" si="9"/>
        <v>2.6778350515463916</v>
      </c>
      <c r="R24" s="77">
        <f t="shared" si="10"/>
        <v>2.7738693467336684</v>
      </c>
      <c r="S24" s="82">
        <f t="shared" si="11"/>
        <v>-9.6034295187276797e-002</v>
      </c>
      <c r="T24" s="88">
        <v>95</v>
      </c>
      <c r="U24" s="23">
        <v>531</v>
      </c>
      <c r="V24" s="23">
        <v>413</v>
      </c>
      <c r="W24" s="96">
        <f t="shared" si="12"/>
        <v>9.1434071222329152</v>
      </c>
      <c r="X24" s="100">
        <f t="shared" si="12"/>
        <v>51.106833493743984</v>
      </c>
      <c r="Y24" s="100">
        <f t="shared" si="12"/>
        <v>39.7497593840231</v>
      </c>
      <c r="Z24" s="100"/>
      <c r="AA24" s="23"/>
      <c r="AB24" s="23"/>
      <c r="AC24" s="23"/>
      <c r="AD24" s="23"/>
      <c r="AE24" s="23"/>
      <c r="AF24" s="23"/>
      <c r="AG24" s="23"/>
      <c r="AH24" s="23"/>
      <c r="AI24" s="23"/>
    </row>
    <row r="25" spans="1:35" s="4" customFormat="1" ht="23.25" customHeight="1">
      <c r="A25" s="12" t="s">
        <v>42</v>
      </c>
      <c r="B25" s="22">
        <f t="shared" si="1"/>
        <v>2172</v>
      </c>
      <c r="C25" s="28">
        <v>1080</v>
      </c>
      <c r="D25" s="28">
        <v>1092</v>
      </c>
      <c r="E25" s="32">
        <v>821</v>
      </c>
      <c r="F25" s="23">
        <v>150.62807120546773</v>
      </c>
      <c r="G25" s="39">
        <f t="shared" si="2"/>
        <v>1.868740750937812</v>
      </c>
      <c r="H25" s="43">
        <f t="shared" si="3"/>
        <v>1.7061158330043018</v>
      </c>
      <c r="I25" s="46">
        <f t="shared" si="4"/>
        <v>2359</v>
      </c>
      <c r="J25" s="28">
        <v>1169</v>
      </c>
      <c r="K25" s="28">
        <v>1190</v>
      </c>
      <c r="L25" s="32">
        <v>816</v>
      </c>
      <c r="M25" s="54">
        <f t="shared" si="5"/>
        <v>-187</v>
      </c>
      <c r="N25" s="32">
        <f t="shared" si="6"/>
        <v>5</v>
      </c>
      <c r="O25" s="64">
        <f t="shared" si="7"/>
        <v>-7.9270877490462066</v>
      </c>
      <c r="P25" s="67">
        <f t="shared" si="8"/>
        <v>0.61274509803921573</v>
      </c>
      <c r="Q25" s="72">
        <f t="shared" si="9"/>
        <v>2.6455542021924483</v>
      </c>
      <c r="R25" s="77">
        <f t="shared" si="10"/>
        <v>2.8909313725490198</v>
      </c>
      <c r="S25" s="82">
        <f t="shared" si="11"/>
        <v>-0.24537717035657147</v>
      </c>
      <c r="T25" s="88">
        <v>202</v>
      </c>
      <c r="U25" s="23">
        <v>1162</v>
      </c>
      <c r="V25" s="23">
        <v>807</v>
      </c>
      <c r="W25" s="96">
        <f t="shared" si="12"/>
        <v>9.3044679871027167</v>
      </c>
      <c r="X25" s="100">
        <f t="shared" si="12"/>
        <v>53.523721787194845</v>
      </c>
      <c r="Y25" s="100">
        <f t="shared" si="12"/>
        <v>37.171810225702437</v>
      </c>
      <c r="Z25" s="100"/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s="4" customFormat="1" ht="23.25" customHeight="1">
      <c r="A26" s="12" t="s">
        <v>45</v>
      </c>
      <c r="B26" s="22">
        <f t="shared" si="1"/>
        <v>865</v>
      </c>
      <c r="C26" s="28">
        <v>429</v>
      </c>
      <c r="D26" s="28">
        <v>436</v>
      </c>
      <c r="E26" s="32">
        <v>360</v>
      </c>
      <c r="F26" s="23">
        <v>16.493280971011504</v>
      </c>
      <c r="G26" s="39">
        <f t="shared" si="2"/>
        <v>0.74422686443886144</v>
      </c>
      <c r="H26" s="43">
        <f t="shared" si="3"/>
        <v>0.74811412896656349</v>
      </c>
      <c r="I26" s="46">
        <f t="shared" si="4"/>
        <v>1019</v>
      </c>
      <c r="J26" s="28">
        <v>503</v>
      </c>
      <c r="K26" s="28">
        <v>516</v>
      </c>
      <c r="L26" s="32">
        <v>388</v>
      </c>
      <c r="M26" s="54">
        <f t="shared" si="5"/>
        <v>-154</v>
      </c>
      <c r="N26" s="32">
        <f t="shared" si="6"/>
        <v>-28</v>
      </c>
      <c r="O26" s="64">
        <f t="shared" si="7"/>
        <v>-15.112855740922473</v>
      </c>
      <c r="P26" s="67">
        <f t="shared" si="8"/>
        <v>-7.216494845360824</v>
      </c>
      <c r="Q26" s="72">
        <f t="shared" si="9"/>
        <v>2.4027777777777777</v>
      </c>
      <c r="R26" s="77">
        <f t="shared" si="10"/>
        <v>2.6262886597938144</v>
      </c>
      <c r="S26" s="82">
        <f t="shared" si="11"/>
        <v>-0.22351088201603675</v>
      </c>
      <c r="T26" s="88">
        <v>48</v>
      </c>
      <c r="U26" s="23">
        <v>359</v>
      </c>
      <c r="V26" s="23">
        <v>458</v>
      </c>
      <c r="W26" s="96">
        <f t="shared" si="12"/>
        <v>5.5491329479768785</v>
      </c>
      <c r="X26" s="100">
        <f t="shared" si="12"/>
        <v>41.502890173410407</v>
      </c>
      <c r="Y26" s="100">
        <f t="shared" si="12"/>
        <v>52.947976878612714</v>
      </c>
      <c r="Z26" s="100"/>
      <c r="AA26" s="23"/>
      <c r="AB26" s="23"/>
      <c r="AC26" s="23"/>
      <c r="AD26" s="23"/>
      <c r="AE26" s="23"/>
      <c r="AF26" s="23"/>
      <c r="AG26" s="23"/>
      <c r="AH26" s="23"/>
      <c r="AI26" s="23"/>
    </row>
    <row r="27" spans="1:35" s="4" customFormat="1" ht="23.25" customHeight="1">
      <c r="A27" s="12" t="s">
        <v>17</v>
      </c>
      <c r="B27" s="22">
        <f t="shared" si="1"/>
        <v>3271</v>
      </c>
      <c r="C27" s="28">
        <v>1630</v>
      </c>
      <c r="D27" s="28">
        <v>1641</v>
      </c>
      <c r="E27" s="32">
        <v>1241</v>
      </c>
      <c r="F27" s="23">
        <v>95.746796177844089</v>
      </c>
      <c r="G27" s="39">
        <f t="shared" si="2"/>
        <v>2.8142960388202498</v>
      </c>
      <c r="H27" s="43">
        <f t="shared" si="3"/>
        <v>2.5789156501319592</v>
      </c>
      <c r="I27" s="46">
        <f t="shared" si="4"/>
        <v>3528</v>
      </c>
      <c r="J27" s="28">
        <v>1742</v>
      </c>
      <c r="K27" s="28">
        <v>1786</v>
      </c>
      <c r="L27" s="32">
        <v>1247</v>
      </c>
      <c r="M27" s="54">
        <f t="shared" si="5"/>
        <v>-257</v>
      </c>
      <c r="N27" s="32">
        <f t="shared" si="6"/>
        <v>-6</v>
      </c>
      <c r="O27" s="64">
        <f t="shared" si="7"/>
        <v>-7.2845804988662142</v>
      </c>
      <c r="P27" s="67">
        <f t="shared" si="8"/>
        <v>-0.48115477145148355</v>
      </c>
      <c r="Q27" s="72">
        <f t="shared" si="9"/>
        <v>2.635777598710717</v>
      </c>
      <c r="R27" s="77">
        <f t="shared" si="10"/>
        <v>2.8291900561347232</v>
      </c>
      <c r="S27" s="82">
        <f t="shared" si="11"/>
        <v>-0.19341245742400615</v>
      </c>
      <c r="T27" s="88">
        <v>263</v>
      </c>
      <c r="U27" s="23">
        <v>1828</v>
      </c>
      <c r="V27" s="23">
        <v>1167</v>
      </c>
      <c r="W27" s="96">
        <f t="shared" si="12"/>
        <v>8.0724370779619399</v>
      </c>
      <c r="X27" s="100">
        <f t="shared" si="12"/>
        <v>56.108041743400861</v>
      </c>
      <c r="Y27" s="100">
        <f t="shared" si="12"/>
        <v>35.819521178637196</v>
      </c>
      <c r="Z27" s="100"/>
      <c r="AA27" s="23"/>
      <c r="AB27" s="23"/>
      <c r="AC27" s="23"/>
      <c r="AD27" s="23"/>
      <c r="AE27" s="23"/>
      <c r="AF27" s="23"/>
      <c r="AG27" s="23"/>
      <c r="AH27" s="23"/>
      <c r="AI27" s="23"/>
    </row>
    <row r="28" spans="1:35" s="4" customFormat="1" ht="23.25" customHeight="1">
      <c r="A28" s="12" t="s">
        <v>48</v>
      </c>
      <c r="B28" s="22">
        <f t="shared" si="1"/>
        <v>1116</v>
      </c>
      <c r="C28" s="28">
        <v>549</v>
      </c>
      <c r="D28" s="28">
        <v>567</v>
      </c>
      <c r="E28" s="32">
        <v>459</v>
      </c>
      <c r="F28" s="23">
        <v>20.080071985978496</v>
      </c>
      <c r="G28" s="39">
        <f t="shared" si="2"/>
        <v>0.96018171180782597</v>
      </c>
      <c r="H28" s="43">
        <f t="shared" si="3"/>
        <v>0.95384551443236831</v>
      </c>
      <c r="I28" s="46">
        <f t="shared" si="4"/>
        <v>1281</v>
      </c>
      <c r="J28" s="28">
        <v>626</v>
      </c>
      <c r="K28" s="28">
        <v>655</v>
      </c>
      <c r="L28" s="32">
        <v>491</v>
      </c>
      <c r="M28" s="54">
        <f t="shared" si="5"/>
        <v>-165</v>
      </c>
      <c r="N28" s="32">
        <f t="shared" si="6"/>
        <v>-32</v>
      </c>
      <c r="O28" s="64">
        <f t="shared" si="7"/>
        <v>-12.880562060889931</v>
      </c>
      <c r="P28" s="67">
        <f t="shared" si="8"/>
        <v>-6.517311608961303</v>
      </c>
      <c r="Q28" s="72">
        <f t="shared" si="9"/>
        <v>2.4313725490196076</v>
      </c>
      <c r="R28" s="77">
        <f t="shared" si="10"/>
        <v>2.6089613034623218</v>
      </c>
      <c r="S28" s="82">
        <f t="shared" si="11"/>
        <v>-0.17758875444271416</v>
      </c>
      <c r="T28" s="88">
        <v>101</v>
      </c>
      <c r="U28" s="23">
        <v>553</v>
      </c>
      <c r="V28" s="23">
        <v>462</v>
      </c>
      <c r="W28" s="96">
        <f t="shared" si="12"/>
        <v>9.0501792114695334</v>
      </c>
      <c r="X28" s="100">
        <f t="shared" si="12"/>
        <v>49.551971326164875</v>
      </c>
      <c r="Y28" s="100">
        <f t="shared" si="12"/>
        <v>41.397849462365592</v>
      </c>
      <c r="Z28" s="100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s="4" customFormat="1" ht="23.25" customHeight="1">
      <c r="A29" s="12" t="s">
        <v>46</v>
      </c>
      <c r="B29" s="22">
        <f t="shared" si="1"/>
        <v>5555</v>
      </c>
      <c r="C29" s="28">
        <v>2726</v>
      </c>
      <c r="D29" s="28">
        <v>2829</v>
      </c>
      <c r="E29" s="32">
        <v>2249</v>
      </c>
      <c r="F29" s="23">
        <v>246.31150731495586</v>
      </c>
      <c r="G29" s="39">
        <f t="shared" si="2"/>
        <v>4.7793991120900294</v>
      </c>
      <c r="H29" s="43">
        <f t="shared" si="3"/>
        <v>4.673635211238337</v>
      </c>
      <c r="I29" s="46">
        <f t="shared" si="4"/>
        <v>6288</v>
      </c>
      <c r="J29" s="28">
        <v>3067</v>
      </c>
      <c r="K29" s="28">
        <v>3221</v>
      </c>
      <c r="L29" s="32">
        <v>2410</v>
      </c>
      <c r="M29" s="54">
        <f t="shared" si="5"/>
        <v>-733</v>
      </c>
      <c r="N29" s="32">
        <f t="shared" si="6"/>
        <v>-161</v>
      </c>
      <c r="O29" s="64">
        <f t="shared" si="7"/>
        <v>-11.657124681933842</v>
      </c>
      <c r="P29" s="67">
        <f t="shared" si="8"/>
        <v>-6.6804979253112036</v>
      </c>
      <c r="Q29" s="72">
        <f t="shared" si="9"/>
        <v>2.469986660738106</v>
      </c>
      <c r="R29" s="77">
        <f t="shared" si="10"/>
        <v>2.6091286307053942</v>
      </c>
      <c r="S29" s="82">
        <f t="shared" si="11"/>
        <v>-0.13914196996728823</v>
      </c>
      <c r="T29" s="88">
        <v>359</v>
      </c>
      <c r="U29" s="23">
        <v>2742</v>
      </c>
      <c r="V29" s="23">
        <v>2431</v>
      </c>
      <c r="W29" s="96">
        <f t="shared" si="12"/>
        <v>6.4895155459146787</v>
      </c>
      <c r="X29" s="100">
        <f t="shared" si="12"/>
        <v>49.566160520607376</v>
      </c>
      <c r="Y29" s="100">
        <f t="shared" si="12"/>
        <v>43.944323933477946</v>
      </c>
      <c r="Z29" s="100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s="4" customFormat="1" ht="23.25" customHeight="1">
      <c r="A30" s="12" t="s">
        <v>43</v>
      </c>
      <c r="B30" s="22">
        <f t="shared" si="1"/>
        <v>2094</v>
      </c>
      <c r="C30" s="28">
        <v>1001</v>
      </c>
      <c r="D30" s="28">
        <v>1093</v>
      </c>
      <c r="E30" s="32">
        <v>807</v>
      </c>
      <c r="F30" s="23">
        <v>77.841640883946482</v>
      </c>
      <c r="G30" s="39">
        <f t="shared" si="2"/>
        <v>1.8016312764566198</v>
      </c>
      <c r="H30" s="43">
        <f t="shared" si="3"/>
        <v>1.6770225057667132</v>
      </c>
      <c r="I30" s="46">
        <f t="shared" si="4"/>
        <v>2420</v>
      </c>
      <c r="J30" s="28">
        <v>1171</v>
      </c>
      <c r="K30" s="28">
        <v>1249</v>
      </c>
      <c r="L30" s="32">
        <v>860</v>
      </c>
      <c r="M30" s="54">
        <f t="shared" si="5"/>
        <v>-326</v>
      </c>
      <c r="N30" s="32">
        <f t="shared" si="6"/>
        <v>-53</v>
      </c>
      <c r="O30" s="64">
        <f t="shared" si="7"/>
        <v>-13.471074380165291</v>
      </c>
      <c r="P30" s="67">
        <f t="shared" si="8"/>
        <v>-6.1627906976744189</v>
      </c>
      <c r="Q30" s="72">
        <f t="shared" si="9"/>
        <v>2.5947955390334574</v>
      </c>
      <c r="R30" s="77">
        <f t="shared" si="10"/>
        <v>2.8139534883720931</v>
      </c>
      <c r="S30" s="82">
        <f t="shared" si="11"/>
        <v>-0.21915794933863575</v>
      </c>
      <c r="T30" s="88">
        <v>115</v>
      </c>
      <c r="U30" s="23">
        <v>1029</v>
      </c>
      <c r="V30" s="23">
        <v>950</v>
      </c>
      <c r="W30" s="96">
        <f t="shared" si="12"/>
        <v>5.4918815663801333</v>
      </c>
      <c r="X30" s="100">
        <f t="shared" si="12"/>
        <v>49.140401146131808</v>
      </c>
      <c r="Y30" s="100">
        <f t="shared" si="12"/>
        <v>45.367717287488063</v>
      </c>
      <c r="Z30" s="100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s="4" customFormat="1" ht="23.25" customHeight="1">
      <c r="A31" s="16" t="s">
        <v>51</v>
      </c>
      <c r="B31" s="22">
        <f t="shared" si="1"/>
        <v>648</v>
      </c>
      <c r="C31" s="28">
        <v>312</v>
      </c>
      <c r="D31" s="28">
        <v>336</v>
      </c>
      <c r="E31" s="32">
        <v>275</v>
      </c>
      <c r="F31" s="36">
        <v>15.391695125863448</v>
      </c>
      <c r="G31" s="39">
        <f t="shared" si="2"/>
        <v>0.5575248649206731</v>
      </c>
      <c r="H31" s="43">
        <f t="shared" si="3"/>
        <v>0.57147607073834716</v>
      </c>
      <c r="I31" s="47">
        <f t="shared" si="4"/>
        <v>812</v>
      </c>
      <c r="J31" s="37">
        <v>387</v>
      </c>
      <c r="K31" s="37">
        <v>425</v>
      </c>
      <c r="L31" s="49">
        <v>317</v>
      </c>
      <c r="M31" s="54">
        <f t="shared" si="5"/>
        <v>-164</v>
      </c>
      <c r="N31" s="32">
        <f t="shared" si="6"/>
        <v>-42</v>
      </c>
      <c r="O31" s="64">
        <f t="shared" si="7"/>
        <v>-20.19704433497537</v>
      </c>
      <c r="P31" s="67">
        <f t="shared" si="8"/>
        <v>-13.249211356466878</v>
      </c>
      <c r="Q31" s="72">
        <f t="shared" si="9"/>
        <v>2.3563636363636364</v>
      </c>
      <c r="R31" s="77">
        <f t="shared" si="10"/>
        <v>2.5615141955835963</v>
      </c>
      <c r="S31" s="82">
        <f t="shared" si="11"/>
        <v>-0.20515055921995984</v>
      </c>
      <c r="T31" s="89">
        <v>36</v>
      </c>
      <c r="U31" s="36">
        <v>269</v>
      </c>
      <c r="V31" s="36">
        <v>343</v>
      </c>
      <c r="W31" s="97">
        <f t="shared" si="12"/>
        <v>5.5555555555555554</v>
      </c>
      <c r="X31" s="101">
        <f t="shared" si="12"/>
        <v>41.512345679012348</v>
      </c>
      <c r="Y31" s="101">
        <f t="shared" si="12"/>
        <v>52.932098765432102</v>
      </c>
      <c r="Z31" s="100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s="4" customFormat="1" ht="23.25" customHeight="1">
      <c r="A32" s="16" t="s">
        <v>54</v>
      </c>
      <c r="B32" s="25">
        <f>B6/20</f>
        <v>5811.4</v>
      </c>
      <c r="C32" s="29">
        <f>C6/20</f>
        <v>2874.7</v>
      </c>
      <c r="D32" s="29">
        <f>D6/20</f>
        <v>2936.7</v>
      </c>
      <c r="E32" s="33">
        <f>E6/20</f>
        <v>2406.0500000000002</v>
      </c>
      <c r="F32" s="37">
        <f>SUM(F12:F31)/20</f>
        <v>779.83296279167564</v>
      </c>
      <c r="G32" s="41">
        <f>SUM(G12:G31)/20</f>
        <v>5.0000000000000009</v>
      </c>
      <c r="H32" s="45">
        <f>SUM(H12:H31)/20</f>
        <v>4.9999999999999991</v>
      </c>
      <c r="I32" s="48">
        <f>I6/20</f>
        <v>5945.95</v>
      </c>
      <c r="J32" s="37">
        <f>J6/20</f>
        <v>2925.35</v>
      </c>
      <c r="K32" s="37">
        <f>K6/20</f>
        <v>3020.6</v>
      </c>
      <c r="L32" s="49">
        <f>L6/20</f>
        <v>2319.5</v>
      </c>
      <c r="M32" s="25">
        <f t="shared" ref="M32:S32" si="13">SUM(M12:M31)/20</f>
        <v>-134.55000000000001</v>
      </c>
      <c r="N32" s="33">
        <f t="shared" si="13"/>
        <v>86.55</v>
      </c>
      <c r="O32" s="65">
        <f t="shared" si="13"/>
        <v>-5.9003016116201099</v>
      </c>
      <c r="P32" s="68">
        <f t="shared" si="13"/>
        <v>0.37052640056333458</v>
      </c>
      <c r="Q32" s="74">
        <f t="shared" si="13"/>
        <v>2.504009929359436</v>
      </c>
      <c r="R32" s="79">
        <f t="shared" si="13"/>
        <v>2.6727982878562879</v>
      </c>
      <c r="S32" s="84">
        <f t="shared" si="13"/>
        <v>-0.1687883584968527</v>
      </c>
      <c r="T32" s="90">
        <f>T6/20</f>
        <v>650.54999999999995</v>
      </c>
      <c r="U32" s="92">
        <f>U6/20</f>
        <v>3308.55</v>
      </c>
      <c r="V32" s="93">
        <f>V6/20</f>
        <v>1781.05</v>
      </c>
      <c r="W32" s="98">
        <f>SUM(W12:W31)/20</f>
        <v>9.7557807366450149</v>
      </c>
      <c r="X32" s="102">
        <f>SUM(X12:X31)/20</f>
        <v>54.074356430073394</v>
      </c>
      <c r="Y32" s="102">
        <f>SUM(Y12:Y31)/20</f>
        <v>36.169862833281577</v>
      </c>
      <c r="Z32" s="100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s="5" customFormat="1" ht="15" customHeight="1">
      <c r="A33" s="5" t="s">
        <v>26</v>
      </c>
      <c r="M33" s="56"/>
      <c r="N33" s="56"/>
      <c r="O33" s="56"/>
      <c r="P33" s="69"/>
      <c r="Q33" s="56"/>
      <c r="R33" s="69"/>
      <c r="S33" s="85"/>
      <c r="Y33" s="103"/>
    </row>
    <row r="34" spans="1:35" s="6" customFormat="1" ht="15" customHeight="1">
      <c r="A34" s="5" t="s">
        <v>44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6"/>
      <c r="N34" s="56"/>
      <c r="O34" s="56"/>
      <c r="P34" s="56"/>
      <c r="Q34" s="56"/>
      <c r="R34" s="56"/>
      <c r="S34" s="85"/>
      <c r="T34" s="56"/>
      <c r="U34" s="5"/>
      <c r="V34" s="94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t="15" customHeight="1"/>
  </sheetData>
  <mergeCells count="27">
    <mergeCell ref="B2:H2"/>
    <mergeCell ref="I2:L2"/>
    <mergeCell ref="M2:N2"/>
    <mergeCell ref="O2:P2"/>
    <mergeCell ref="Q2:S2"/>
    <mergeCell ref="T2:Y2"/>
    <mergeCell ref="G3:H3"/>
    <mergeCell ref="Q3:R3"/>
    <mergeCell ref="T3:V3"/>
    <mergeCell ref="W3:Y3"/>
    <mergeCell ref="A2:A4"/>
    <mergeCell ref="Z2:Z4"/>
    <mergeCell ref="AA2:A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  <mergeCell ref="O3:O4"/>
    <mergeCell ref="P3:P4"/>
    <mergeCell ref="S3:S4"/>
  </mergeCells>
  <phoneticPr fontId="4"/>
  <pageMargins left="0.55118110236220474" right="0.35433070866141736" top="0.74803149606299213" bottom="0.74803149606299213" header="0.31496062992125984" footer="0.31496062992125984"/>
  <pageSetup paperSize="9" scale="60" fitToWidth="1" fitToHeight="1" orientation="landscape" usePrinterDefaults="1" r:id="rId1"/>
  <headerFooter>
    <oddFooter>&amp;C－ ８ 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4"/>
  <sheetViews>
    <sheetView showGridLines="0" view="pageBreakPreview" zoomScale="70" zoomScaleSheetLayoutView="70" workbookViewId="0">
      <pane xSplit="1" ySplit="4" topLeftCell="B5" activePane="bottomRight" state="frozen"/>
      <selection pane="topRight"/>
      <selection pane="bottomLeft"/>
      <selection pane="bottomRight" activeCell="T6" sqref="T6:V6"/>
    </sheetView>
  </sheetViews>
  <sheetFormatPr defaultColWidth="15.625" defaultRowHeight="24" customHeight="1"/>
  <cols>
    <col min="1" max="1" width="15.75" style="1" customWidth="1"/>
    <col min="2" max="2" width="11.125" style="1" customWidth="1"/>
    <col min="3" max="4" width="9.625" style="1" customWidth="1"/>
    <col min="5" max="5" width="7.875" style="1" customWidth="1"/>
    <col min="6" max="6" width="11.125" style="1" customWidth="1"/>
    <col min="7" max="8" width="9.625" style="1" customWidth="1"/>
    <col min="9" max="9" width="7.875" style="1" customWidth="1"/>
    <col min="10" max="13" width="11.625" style="1" customWidth="1"/>
    <col min="14" max="16" width="5.625" style="1" customWidth="1"/>
    <col min="17" max="17" width="7" style="1" customWidth="1"/>
    <col min="18" max="18" width="8.125" style="1" bestFit="1" customWidth="1"/>
    <col min="19" max="26" width="15.625" style="1"/>
    <col min="27" max="247" width="15.625" style="3"/>
    <col min="248" max="248" width="15" style="3" customWidth="1"/>
    <col min="249" max="252" width="8.125" style="3" customWidth="1"/>
    <col min="253" max="253" width="7.375" style="3" customWidth="1"/>
    <col min="254" max="254" width="7.25" style="3" customWidth="1"/>
    <col min="255" max="255" width="6.75" style="3" customWidth="1"/>
    <col min="256" max="259" width="8.125" style="3" customWidth="1"/>
    <col min="260" max="260" width="8.25" style="3" customWidth="1"/>
    <col min="261" max="261" width="8" style="3" customWidth="1"/>
    <col min="262" max="262" width="8.75" style="3" customWidth="1"/>
    <col min="263" max="263" width="9.25" style="3" customWidth="1"/>
    <col min="264" max="265" width="7.125" style="3" customWidth="1"/>
    <col min="266" max="266" width="8.75" style="3" customWidth="1"/>
    <col min="267" max="269" width="7.625" style="3" customWidth="1"/>
    <col min="270" max="272" width="6.375" style="3" customWidth="1"/>
    <col min="273" max="273" width="7" style="3" customWidth="1"/>
    <col min="274" max="274" width="8.125" style="3" bestFit="1" customWidth="1"/>
    <col min="275" max="503" width="15.625" style="3"/>
    <col min="504" max="504" width="15" style="3" customWidth="1"/>
    <col min="505" max="508" width="8.125" style="3" customWidth="1"/>
    <col min="509" max="509" width="7.375" style="3" customWidth="1"/>
    <col min="510" max="510" width="7.25" style="3" customWidth="1"/>
    <col min="511" max="511" width="6.75" style="3" customWidth="1"/>
    <col min="512" max="515" width="8.125" style="3" customWidth="1"/>
    <col min="516" max="516" width="8.25" style="3" customWidth="1"/>
    <col min="517" max="517" width="8" style="3" customWidth="1"/>
    <col min="518" max="518" width="8.75" style="3" customWidth="1"/>
    <col min="519" max="519" width="9.25" style="3" customWidth="1"/>
    <col min="520" max="521" width="7.125" style="3" customWidth="1"/>
    <col min="522" max="522" width="8.75" style="3" customWidth="1"/>
    <col min="523" max="525" width="7.625" style="3" customWidth="1"/>
    <col min="526" max="528" width="6.375" style="3" customWidth="1"/>
    <col min="529" max="529" width="7" style="3" customWidth="1"/>
    <col min="530" max="530" width="8.125" style="3" bestFit="1" customWidth="1"/>
    <col min="531" max="759" width="15.625" style="3"/>
    <col min="760" max="760" width="15" style="3" customWidth="1"/>
    <col min="761" max="764" width="8.125" style="3" customWidth="1"/>
    <col min="765" max="765" width="7.375" style="3" customWidth="1"/>
    <col min="766" max="766" width="7.25" style="3" customWidth="1"/>
    <col min="767" max="767" width="6.75" style="3" customWidth="1"/>
    <col min="768" max="771" width="8.125" style="3" customWidth="1"/>
    <col min="772" max="772" width="8.25" style="3" customWidth="1"/>
    <col min="773" max="773" width="8" style="3" customWidth="1"/>
    <col min="774" max="774" width="8.75" style="3" customWidth="1"/>
    <col min="775" max="775" width="9.25" style="3" customWidth="1"/>
    <col min="776" max="777" width="7.125" style="3" customWidth="1"/>
    <col min="778" max="778" width="8.75" style="3" customWidth="1"/>
    <col min="779" max="781" width="7.625" style="3" customWidth="1"/>
    <col min="782" max="784" width="6.375" style="3" customWidth="1"/>
    <col min="785" max="785" width="7" style="3" customWidth="1"/>
    <col min="786" max="786" width="8.125" style="3" bestFit="1" customWidth="1"/>
    <col min="787" max="1015" width="15.625" style="3"/>
    <col min="1016" max="1016" width="15" style="3" customWidth="1"/>
    <col min="1017" max="1020" width="8.125" style="3" customWidth="1"/>
    <col min="1021" max="1021" width="7.375" style="3" customWidth="1"/>
    <col min="1022" max="1022" width="7.25" style="3" customWidth="1"/>
    <col min="1023" max="1023" width="6.75" style="3" customWidth="1"/>
    <col min="1024" max="1027" width="8.125" style="3" customWidth="1"/>
    <col min="1028" max="1028" width="8.25" style="3" customWidth="1"/>
    <col min="1029" max="1029" width="8" style="3" customWidth="1"/>
    <col min="1030" max="1030" width="8.75" style="3" customWidth="1"/>
    <col min="1031" max="1031" width="9.25" style="3" customWidth="1"/>
    <col min="1032" max="1033" width="7.125" style="3" customWidth="1"/>
    <col min="1034" max="1034" width="8.75" style="3" customWidth="1"/>
    <col min="1035" max="1037" width="7.625" style="3" customWidth="1"/>
    <col min="1038" max="1040" width="6.375" style="3" customWidth="1"/>
    <col min="1041" max="1041" width="7" style="3" customWidth="1"/>
    <col min="1042" max="1042" width="8.125" style="3" bestFit="1" customWidth="1"/>
    <col min="1043" max="1271" width="15.625" style="3"/>
    <col min="1272" max="1272" width="15" style="3" customWidth="1"/>
    <col min="1273" max="1276" width="8.125" style="3" customWidth="1"/>
    <col min="1277" max="1277" width="7.375" style="3" customWidth="1"/>
    <col min="1278" max="1278" width="7.25" style="3" customWidth="1"/>
    <col min="1279" max="1279" width="6.75" style="3" customWidth="1"/>
    <col min="1280" max="1283" width="8.125" style="3" customWidth="1"/>
    <col min="1284" max="1284" width="8.25" style="3" customWidth="1"/>
    <col min="1285" max="1285" width="8" style="3" customWidth="1"/>
    <col min="1286" max="1286" width="8.75" style="3" customWidth="1"/>
    <col min="1287" max="1287" width="9.25" style="3" customWidth="1"/>
    <col min="1288" max="1289" width="7.125" style="3" customWidth="1"/>
    <col min="1290" max="1290" width="8.75" style="3" customWidth="1"/>
    <col min="1291" max="1293" width="7.625" style="3" customWidth="1"/>
    <col min="1294" max="1296" width="6.375" style="3" customWidth="1"/>
    <col min="1297" max="1297" width="7" style="3" customWidth="1"/>
    <col min="1298" max="1298" width="8.125" style="3" bestFit="1" customWidth="1"/>
    <col min="1299" max="1527" width="15.625" style="3"/>
    <col min="1528" max="1528" width="15" style="3" customWidth="1"/>
    <col min="1529" max="1532" width="8.125" style="3" customWidth="1"/>
    <col min="1533" max="1533" width="7.375" style="3" customWidth="1"/>
    <col min="1534" max="1534" width="7.25" style="3" customWidth="1"/>
    <col min="1535" max="1535" width="6.75" style="3" customWidth="1"/>
    <col min="1536" max="1539" width="8.125" style="3" customWidth="1"/>
    <col min="1540" max="1540" width="8.25" style="3" customWidth="1"/>
    <col min="1541" max="1541" width="8" style="3" customWidth="1"/>
    <col min="1542" max="1542" width="8.75" style="3" customWidth="1"/>
    <col min="1543" max="1543" width="9.25" style="3" customWidth="1"/>
    <col min="1544" max="1545" width="7.125" style="3" customWidth="1"/>
    <col min="1546" max="1546" width="8.75" style="3" customWidth="1"/>
    <col min="1547" max="1549" width="7.625" style="3" customWidth="1"/>
    <col min="1550" max="1552" width="6.375" style="3" customWidth="1"/>
    <col min="1553" max="1553" width="7" style="3" customWidth="1"/>
    <col min="1554" max="1554" width="8.125" style="3" bestFit="1" customWidth="1"/>
    <col min="1555" max="1783" width="15.625" style="3"/>
    <col min="1784" max="1784" width="15" style="3" customWidth="1"/>
    <col min="1785" max="1788" width="8.125" style="3" customWidth="1"/>
    <col min="1789" max="1789" width="7.375" style="3" customWidth="1"/>
    <col min="1790" max="1790" width="7.25" style="3" customWidth="1"/>
    <col min="1791" max="1791" width="6.75" style="3" customWidth="1"/>
    <col min="1792" max="1795" width="8.125" style="3" customWidth="1"/>
    <col min="1796" max="1796" width="8.25" style="3" customWidth="1"/>
    <col min="1797" max="1797" width="8" style="3" customWidth="1"/>
    <col min="1798" max="1798" width="8.75" style="3" customWidth="1"/>
    <col min="1799" max="1799" width="9.25" style="3" customWidth="1"/>
    <col min="1800" max="1801" width="7.125" style="3" customWidth="1"/>
    <col min="1802" max="1802" width="8.75" style="3" customWidth="1"/>
    <col min="1803" max="1805" width="7.625" style="3" customWidth="1"/>
    <col min="1806" max="1808" width="6.375" style="3" customWidth="1"/>
    <col min="1809" max="1809" width="7" style="3" customWidth="1"/>
    <col min="1810" max="1810" width="8.125" style="3" bestFit="1" customWidth="1"/>
    <col min="1811" max="2039" width="15.625" style="3"/>
    <col min="2040" max="2040" width="15" style="3" customWidth="1"/>
    <col min="2041" max="2044" width="8.125" style="3" customWidth="1"/>
    <col min="2045" max="2045" width="7.375" style="3" customWidth="1"/>
    <col min="2046" max="2046" width="7.25" style="3" customWidth="1"/>
    <col min="2047" max="2047" width="6.75" style="3" customWidth="1"/>
    <col min="2048" max="2051" width="8.125" style="3" customWidth="1"/>
    <col min="2052" max="2052" width="8.25" style="3" customWidth="1"/>
    <col min="2053" max="2053" width="8" style="3" customWidth="1"/>
    <col min="2054" max="2054" width="8.75" style="3" customWidth="1"/>
    <col min="2055" max="2055" width="9.25" style="3" customWidth="1"/>
    <col min="2056" max="2057" width="7.125" style="3" customWidth="1"/>
    <col min="2058" max="2058" width="8.75" style="3" customWidth="1"/>
    <col min="2059" max="2061" width="7.625" style="3" customWidth="1"/>
    <col min="2062" max="2064" width="6.375" style="3" customWidth="1"/>
    <col min="2065" max="2065" width="7" style="3" customWidth="1"/>
    <col min="2066" max="2066" width="8.125" style="3" bestFit="1" customWidth="1"/>
    <col min="2067" max="2295" width="15.625" style="3"/>
    <col min="2296" max="2296" width="15" style="3" customWidth="1"/>
    <col min="2297" max="2300" width="8.125" style="3" customWidth="1"/>
    <col min="2301" max="2301" width="7.375" style="3" customWidth="1"/>
    <col min="2302" max="2302" width="7.25" style="3" customWidth="1"/>
    <col min="2303" max="2303" width="6.75" style="3" customWidth="1"/>
    <col min="2304" max="2307" width="8.125" style="3" customWidth="1"/>
    <col min="2308" max="2308" width="8.25" style="3" customWidth="1"/>
    <col min="2309" max="2309" width="8" style="3" customWidth="1"/>
    <col min="2310" max="2310" width="8.75" style="3" customWidth="1"/>
    <col min="2311" max="2311" width="9.25" style="3" customWidth="1"/>
    <col min="2312" max="2313" width="7.125" style="3" customWidth="1"/>
    <col min="2314" max="2314" width="8.75" style="3" customWidth="1"/>
    <col min="2315" max="2317" width="7.625" style="3" customWidth="1"/>
    <col min="2318" max="2320" width="6.375" style="3" customWidth="1"/>
    <col min="2321" max="2321" width="7" style="3" customWidth="1"/>
    <col min="2322" max="2322" width="8.125" style="3" bestFit="1" customWidth="1"/>
    <col min="2323" max="2551" width="15.625" style="3"/>
    <col min="2552" max="2552" width="15" style="3" customWidth="1"/>
    <col min="2553" max="2556" width="8.125" style="3" customWidth="1"/>
    <col min="2557" max="2557" width="7.375" style="3" customWidth="1"/>
    <col min="2558" max="2558" width="7.25" style="3" customWidth="1"/>
    <col min="2559" max="2559" width="6.75" style="3" customWidth="1"/>
    <col min="2560" max="2563" width="8.125" style="3" customWidth="1"/>
    <col min="2564" max="2564" width="8.25" style="3" customWidth="1"/>
    <col min="2565" max="2565" width="8" style="3" customWidth="1"/>
    <col min="2566" max="2566" width="8.75" style="3" customWidth="1"/>
    <col min="2567" max="2567" width="9.25" style="3" customWidth="1"/>
    <col min="2568" max="2569" width="7.125" style="3" customWidth="1"/>
    <col min="2570" max="2570" width="8.75" style="3" customWidth="1"/>
    <col min="2571" max="2573" width="7.625" style="3" customWidth="1"/>
    <col min="2574" max="2576" width="6.375" style="3" customWidth="1"/>
    <col min="2577" max="2577" width="7" style="3" customWidth="1"/>
    <col min="2578" max="2578" width="8.125" style="3" bestFit="1" customWidth="1"/>
    <col min="2579" max="2807" width="15.625" style="3"/>
    <col min="2808" max="2808" width="15" style="3" customWidth="1"/>
    <col min="2809" max="2812" width="8.125" style="3" customWidth="1"/>
    <col min="2813" max="2813" width="7.375" style="3" customWidth="1"/>
    <col min="2814" max="2814" width="7.25" style="3" customWidth="1"/>
    <col min="2815" max="2815" width="6.75" style="3" customWidth="1"/>
    <col min="2816" max="2819" width="8.125" style="3" customWidth="1"/>
    <col min="2820" max="2820" width="8.25" style="3" customWidth="1"/>
    <col min="2821" max="2821" width="8" style="3" customWidth="1"/>
    <col min="2822" max="2822" width="8.75" style="3" customWidth="1"/>
    <col min="2823" max="2823" width="9.25" style="3" customWidth="1"/>
    <col min="2824" max="2825" width="7.125" style="3" customWidth="1"/>
    <col min="2826" max="2826" width="8.75" style="3" customWidth="1"/>
    <col min="2827" max="2829" width="7.625" style="3" customWidth="1"/>
    <col min="2830" max="2832" width="6.375" style="3" customWidth="1"/>
    <col min="2833" max="2833" width="7" style="3" customWidth="1"/>
    <col min="2834" max="2834" width="8.125" style="3" bestFit="1" customWidth="1"/>
    <col min="2835" max="3063" width="15.625" style="3"/>
    <col min="3064" max="3064" width="15" style="3" customWidth="1"/>
    <col min="3065" max="3068" width="8.125" style="3" customWidth="1"/>
    <col min="3069" max="3069" width="7.375" style="3" customWidth="1"/>
    <col min="3070" max="3070" width="7.25" style="3" customWidth="1"/>
    <col min="3071" max="3071" width="6.75" style="3" customWidth="1"/>
    <col min="3072" max="3075" width="8.125" style="3" customWidth="1"/>
    <col min="3076" max="3076" width="8.25" style="3" customWidth="1"/>
    <col min="3077" max="3077" width="8" style="3" customWidth="1"/>
    <col min="3078" max="3078" width="8.75" style="3" customWidth="1"/>
    <col min="3079" max="3079" width="9.25" style="3" customWidth="1"/>
    <col min="3080" max="3081" width="7.125" style="3" customWidth="1"/>
    <col min="3082" max="3082" width="8.75" style="3" customWidth="1"/>
    <col min="3083" max="3085" width="7.625" style="3" customWidth="1"/>
    <col min="3086" max="3088" width="6.375" style="3" customWidth="1"/>
    <col min="3089" max="3089" width="7" style="3" customWidth="1"/>
    <col min="3090" max="3090" width="8.125" style="3" bestFit="1" customWidth="1"/>
    <col min="3091" max="3319" width="15.625" style="3"/>
    <col min="3320" max="3320" width="15" style="3" customWidth="1"/>
    <col min="3321" max="3324" width="8.125" style="3" customWidth="1"/>
    <col min="3325" max="3325" width="7.375" style="3" customWidth="1"/>
    <col min="3326" max="3326" width="7.25" style="3" customWidth="1"/>
    <col min="3327" max="3327" width="6.75" style="3" customWidth="1"/>
    <col min="3328" max="3331" width="8.125" style="3" customWidth="1"/>
    <col min="3332" max="3332" width="8.25" style="3" customWidth="1"/>
    <col min="3333" max="3333" width="8" style="3" customWidth="1"/>
    <col min="3334" max="3334" width="8.75" style="3" customWidth="1"/>
    <col min="3335" max="3335" width="9.25" style="3" customWidth="1"/>
    <col min="3336" max="3337" width="7.125" style="3" customWidth="1"/>
    <col min="3338" max="3338" width="8.75" style="3" customWidth="1"/>
    <col min="3339" max="3341" width="7.625" style="3" customWidth="1"/>
    <col min="3342" max="3344" width="6.375" style="3" customWidth="1"/>
    <col min="3345" max="3345" width="7" style="3" customWidth="1"/>
    <col min="3346" max="3346" width="8.125" style="3" bestFit="1" customWidth="1"/>
    <col min="3347" max="3575" width="15.625" style="3"/>
    <col min="3576" max="3576" width="15" style="3" customWidth="1"/>
    <col min="3577" max="3580" width="8.125" style="3" customWidth="1"/>
    <col min="3581" max="3581" width="7.375" style="3" customWidth="1"/>
    <col min="3582" max="3582" width="7.25" style="3" customWidth="1"/>
    <col min="3583" max="3583" width="6.75" style="3" customWidth="1"/>
    <col min="3584" max="3587" width="8.125" style="3" customWidth="1"/>
    <col min="3588" max="3588" width="8.25" style="3" customWidth="1"/>
    <col min="3589" max="3589" width="8" style="3" customWidth="1"/>
    <col min="3590" max="3590" width="8.75" style="3" customWidth="1"/>
    <col min="3591" max="3591" width="9.25" style="3" customWidth="1"/>
    <col min="3592" max="3593" width="7.125" style="3" customWidth="1"/>
    <col min="3594" max="3594" width="8.75" style="3" customWidth="1"/>
    <col min="3595" max="3597" width="7.625" style="3" customWidth="1"/>
    <col min="3598" max="3600" width="6.375" style="3" customWidth="1"/>
    <col min="3601" max="3601" width="7" style="3" customWidth="1"/>
    <col min="3602" max="3602" width="8.125" style="3" bestFit="1" customWidth="1"/>
    <col min="3603" max="3831" width="15.625" style="3"/>
    <col min="3832" max="3832" width="15" style="3" customWidth="1"/>
    <col min="3833" max="3836" width="8.125" style="3" customWidth="1"/>
    <col min="3837" max="3837" width="7.375" style="3" customWidth="1"/>
    <col min="3838" max="3838" width="7.25" style="3" customWidth="1"/>
    <col min="3839" max="3839" width="6.75" style="3" customWidth="1"/>
    <col min="3840" max="3843" width="8.125" style="3" customWidth="1"/>
    <col min="3844" max="3844" width="8.25" style="3" customWidth="1"/>
    <col min="3845" max="3845" width="8" style="3" customWidth="1"/>
    <col min="3846" max="3846" width="8.75" style="3" customWidth="1"/>
    <col min="3847" max="3847" width="9.25" style="3" customWidth="1"/>
    <col min="3848" max="3849" width="7.125" style="3" customWidth="1"/>
    <col min="3850" max="3850" width="8.75" style="3" customWidth="1"/>
    <col min="3851" max="3853" width="7.625" style="3" customWidth="1"/>
    <col min="3854" max="3856" width="6.375" style="3" customWidth="1"/>
    <col min="3857" max="3857" width="7" style="3" customWidth="1"/>
    <col min="3858" max="3858" width="8.125" style="3" bestFit="1" customWidth="1"/>
    <col min="3859" max="4087" width="15.625" style="3"/>
    <col min="4088" max="4088" width="15" style="3" customWidth="1"/>
    <col min="4089" max="4092" width="8.125" style="3" customWidth="1"/>
    <col min="4093" max="4093" width="7.375" style="3" customWidth="1"/>
    <col min="4094" max="4094" width="7.25" style="3" customWidth="1"/>
    <col min="4095" max="4095" width="6.75" style="3" customWidth="1"/>
    <col min="4096" max="4099" width="8.125" style="3" customWidth="1"/>
    <col min="4100" max="4100" width="8.25" style="3" customWidth="1"/>
    <col min="4101" max="4101" width="8" style="3" customWidth="1"/>
    <col min="4102" max="4102" width="8.75" style="3" customWidth="1"/>
    <col min="4103" max="4103" width="9.25" style="3" customWidth="1"/>
    <col min="4104" max="4105" width="7.125" style="3" customWidth="1"/>
    <col min="4106" max="4106" width="8.75" style="3" customWidth="1"/>
    <col min="4107" max="4109" width="7.625" style="3" customWidth="1"/>
    <col min="4110" max="4112" width="6.375" style="3" customWidth="1"/>
    <col min="4113" max="4113" width="7" style="3" customWidth="1"/>
    <col min="4114" max="4114" width="8.125" style="3" bestFit="1" customWidth="1"/>
    <col min="4115" max="4343" width="15.625" style="3"/>
    <col min="4344" max="4344" width="15" style="3" customWidth="1"/>
    <col min="4345" max="4348" width="8.125" style="3" customWidth="1"/>
    <col min="4349" max="4349" width="7.375" style="3" customWidth="1"/>
    <col min="4350" max="4350" width="7.25" style="3" customWidth="1"/>
    <col min="4351" max="4351" width="6.75" style="3" customWidth="1"/>
    <col min="4352" max="4355" width="8.125" style="3" customWidth="1"/>
    <col min="4356" max="4356" width="8.25" style="3" customWidth="1"/>
    <col min="4357" max="4357" width="8" style="3" customWidth="1"/>
    <col min="4358" max="4358" width="8.75" style="3" customWidth="1"/>
    <col min="4359" max="4359" width="9.25" style="3" customWidth="1"/>
    <col min="4360" max="4361" width="7.125" style="3" customWidth="1"/>
    <col min="4362" max="4362" width="8.75" style="3" customWidth="1"/>
    <col min="4363" max="4365" width="7.625" style="3" customWidth="1"/>
    <col min="4366" max="4368" width="6.375" style="3" customWidth="1"/>
    <col min="4369" max="4369" width="7" style="3" customWidth="1"/>
    <col min="4370" max="4370" width="8.125" style="3" bestFit="1" customWidth="1"/>
    <col min="4371" max="4599" width="15.625" style="3"/>
    <col min="4600" max="4600" width="15" style="3" customWidth="1"/>
    <col min="4601" max="4604" width="8.125" style="3" customWidth="1"/>
    <col min="4605" max="4605" width="7.375" style="3" customWidth="1"/>
    <col min="4606" max="4606" width="7.25" style="3" customWidth="1"/>
    <col min="4607" max="4607" width="6.75" style="3" customWidth="1"/>
    <col min="4608" max="4611" width="8.125" style="3" customWidth="1"/>
    <col min="4612" max="4612" width="8.25" style="3" customWidth="1"/>
    <col min="4613" max="4613" width="8" style="3" customWidth="1"/>
    <col min="4614" max="4614" width="8.75" style="3" customWidth="1"/>
    <col min="4615" max="4615" width="9.25" style="3" customWidth="1"/>
    <col min="4616" max="4617" width="7.125" style="3" customWidth="1"/>
    <col min="4618" max="4618" width="8.75" style="3" customWidth="1"/>
    <col min="4619" max="4621" width="7.625" style="3" customWidth="1"/>
    <col min="4622" max="4624" width="6.375" style="3" customWidth="1"/>
    <col min="4625" max="4625" width="7" style="3" customWidth="1"/>
    <col min="4626" max="4626" width="8.125" style="3" bestFit="1" customWidth="1"/>
    <col min="4627" max="4855" width="15.625" style="3"/>
    <col min="4856" max="4856" width="15" style="3" customWidth="1"/>
    <col min="4857" max="4860" width="8.125" style="3" customWidth="1"/>
    <col min="4861" max="4861" width="7.375" style="3" customWidth="1"/>
    <col min="4862" max="4862" width="7.25" style="3" customWidth="1"/>
    <col min="4863" max="4863" width="6.75" style="3" customWidth="1"/>
    <col min="4864" max="4867" width="8.125" style="3" customWidth="1"/>
    <col min="4868" max="4868" width="8.25" style="3" customWidth="1"/>
    <col min="4869" max="4869" width="8" style="3" customWidth="1"/>
    <col min="4870" max="4870" width="8.75" style="3" customWidth="1"/>
    <col min="4871" max="4871" width="9.25" style="3" customWidth="1"/>
    <col min="4872" max="4873" width="7.125" style="3" customWidth="1"/>
    <col min="4874" max="4874" width="8.75" style="3" customWidth="1"/>
    <col min="4875" max="4877" width="7.625" style="3" customWidth="1"/>
    <col min="4878" max="4880" width="6.375" style="3" customWidth="1"/>
    <col min="4881" max="4881" width="7" style="3" customWidth="1"/>
    <col min="4882" max="4882" width="8.125" style="3" bestFit="1" customWidth="1"/>
    <col min="4883" max="5111" width="15.625" style="3"/>
    <col min="5112" max="5112" width="15" style="3" customWidth="1"/>
    <col min="5113" max="5116" width="8.125" style="3" customWidth="1"/>
    <col min="5117" max="5117" width="7.375" style="3" customWidth="1"/>
    <col min="5118" max="5118" width="7.25" style="3" customWidth="1"/>
    <col min="5119" max="5119" width="6.75" style="3" customWidth="1"/>
    <col min="5120" max="5123" width="8.125" style="3" customWidth="1"/>
    <col min="5124" max="5124" width="8.25" style="3" customWidth="1"/>
    <col min="5125" max="5125" width="8" style="3" customWidth="1"/>
    <col min="5126" max="5126" width="8.75" style="3" customWidth="1"/>
    <col min="5127" max="5127" width="9.25" style="3" customWidth="1"/>
    <col min="5128" max="5129" width="7.125" style="3" customWidth="1"/>
    <col min="5130" max="5130" width="8.75" style="3" customWidth="1"/>
    <col min="5131" max="5133" width="7.625" style="3" customWidth="1"/>
    <col min="5134" max="5136" width="6.375" style="3" customWidth="1"/>
    <col min="5137" max="5137" width="7" style="3" customWidth="1"/>
    <col min="5138" max="5138" width="8.125" style="3" bestFit="1" customWidth="1"/>
    <col min="5139" max="5367" width="15.625" style="3"/>
    <col min="5368" max="5368" width="15" style="3" customWidth="1"/>
    <col min="5369" max="5372" width="8.125" style="3" customWidth="1"/>
    <col min="5373" max="5373" width="7.375" style="3" customWidth="1"/>
    <col min="5374" max="5374" width="7.25" style="3" customWidth="1"/>
    <col min="5375" max="5375" width="6.75" style="3" customWidth="1"/>
    <col min="5376" max="5379" width="8.125" style="3" customWidth="1"/>
    <col min="5380" max="5380" width="8.25" style="3" customWidth="1"/>
    <col min="5381" max="5381" width="8" style="3" customWidth="1"/>
    <col min="5382" max="5382" width="8.75" style="3" customWidth="1"/>
    <col min="5383" max="5383" width="9.25" style="3" customWidth="1"/>
    <col min="5384" max="5385" width="7.125" style="3" customWidth="1"/>
    <col min="5386" max="5386" width="8.75" style="3" customWidth="1"/>
    <col min="5387" max="5389" width="7.625" style="3" customWidth="1"/>
    <col min="5390" max="5392" width="6.375" style="3" customWidth="1"/>
    <col min="5393" max="5393" width="7" style="3" customWidth="1"/>
    <col min="5394" max="5394" width="8.125" style="3" bestFit="1" customWidth="1"/>
    <col min="5395" max="5623" width="15.625" style="3"/>
    <col min="5624" max="5624" width="15" style="3" customWidth="1"/>
    <col min="5625" max="5628" width="8.125" style="3" customWidth="1"/>
    <col min="5629" max="5629" width="7.375" style="3" customWidth="1"/>
    <col min="5630" max="5630" width="7.25" style="3" customWidth="1"/>
    <col min="5631" max="5631" width="6.75" style="3" customWidth="1"/>
    <col min="5632" max="5635" width="8.125" style="3" customWidth="1"/>
    <col min="5636" max="5636" width="8.25" style="3" customWidth="1"/>
    <col min="5637" max="5637" width="8" style="3" customWidth="1"/>
    <col min="5638" max="5638" width="8.75" style="3" customWidth="1"/>
    <col min="5639" max="5639" width="9.25" style="3" customWidth="1"/>
    <col min="5640" max="5641" width="7.125" style="3" customWidth="1"/>
    <col min="5642" max="5642" width="8.75" style="3" customWidth="1"/>
    <col min="5643" max="5645" width="7.625" style="3" customWidth="1"/>
    <col min="5646" max="5648" width="6.375" style="3" customWidth="1"/>
    <col min="5649" max="5649" width="7" style="3" customWidth="1"/>
    <col min="5650" max="5650" width="8.125" style="3" bestFit="1" customWidth="1"/>
    <col min="5651" max="5879" width="15.625" style="3"/>
    <col min="5880" max="5880" width="15" style="3" customWidth="1"/>
    <col min="5881" max="5884" width="8.125" style="3" customWidth="1"/>
    <col min="5885" max="5885" width="7.375" style="3" customWidth="1"/>
    <col min="5886" max="5886" width="7.25" style="3" customWidth="1"/>
    <col min="5887" max="5887" width="6.75" style="3" customWidth="1"/>
    <col min="5888" max="5891" width="8.125" style="3" customWidth="1"/>
    <col min="5892" max="5892" width="8.25" style="3" customWidth="1"/>
    <col min="5893" max="5893" width="8" style="3" customWidth="1"/>
    <col min="5894" max="5894" width="8.75" style="3" customWidth="1"/>
    <col min="5895" max="5895" width="9.25" style="3" customWidth="1"/>
    <col min="5896" max="5897" width="7.125" style="3" customWidth="1"/>
    <col min="5898" max="5898" width="8.75" style="3" customWidth="1"/>
    <col min="5899" max="5901" width="7.625" style="3" customWidth="1"/>
    <col min="5902" max="5904" width="6.375" style="3" customWidth="1"/>
    <col min="5905" max="5905" width="7" style="3" customWidth="1"/>
    <col min="5906" max="5906" width="8.125" style="3" bestFit="1" customWidth="1"/>
    <col min="5907" max="6135" width="15.625" style="3"/>
    <col min="6136" max="6136" width="15" style="3" customWidth="1"/>
    <col min="6137" max="6140" width="8.125" style="3" customWidth="1"/>
    <col min="6141" max="6141" width="7.375" style="3" customWidth="1"/>
    <col min="6142" max="6142" width="7.25" style="3" customWidth="1"/>
    <col min="6143" max="6143" width="6.75" style="3" customWidth="1"/>
    <col min="6144" max="6147" width="8.125" style="3" customWidth="1"/>
    <col min="6148" max="6148" width="8.25" style="3" customWidth="1"/>
    <col min="6149" max="6149" width="8" style="3" customWidth="1"/>
    <col min="6150" max="6150" width="8.75" style="3" customWidth="1"/>
    <col min="6151" max="6151" width="9.25" style="3" customWidth="1"/>
    <col min="6152" max="6153" width="7.125" style="3" customWidth="1"/>
    <col min="6154" max="6154" width="8.75" style="3" customWidth="1"/>
    <col min="6155" max="6157" width="7.625" style="3" customWidth="1"/>
    <col min="6158" max="6160" width="6.375" style="3" customWidth="1"/>
    <col min="6161" max="6161" width="7" style="3" customWidth="1"/>
    <col min="6162" max="6162" width="8.125" style="3" bestFit="1" customWidth="1"/>
    <col min="6163" max="6391" width="15.625" style="3"/>
    <col min="6392" max="6392" width="15" style="3" customWidth="1"/>
    <col min="6393" max="6396" width="8.125" style="3" customWidth="1"/>
    <col min="6397" max="6397" width="7.375" style="3" customWidth="1"/>
    <col min="6398" max="6398" width="7.25" style="3" customWidth="1"/>
    <col min="6399" max="6399" width="6.75" style="3" customWidth="1"/>
    <col min="6400" max="6403" width="8.125" style="3" customWidth="1"/>
    <col min="6404" max="6404" width="8.25" style="3" customWidth="1"/>
    <col min="6405" max="6405" width="8" style="3" customWidth="1"/>
    <col min="6406" max="6406" width="8.75" style="3" customWidth="1"/>
    <col min="6407" max="6407" width="9.25" style="3" customWidth="1"/>
    <col min="6408" max="6409" width="7.125" style="3" customWidth="1"/>
    <col min="6410" max="6410" width="8.75" style="3" customWidth="1"/>
    <col min="6411" max="6413" width="7.625" style="3" customWidth="1"/>
    <col min="6414" max="6416" width="6.375" style="3" customWidth="1"/>
    <col min="6417" max="6417" width="7" style="3" customWidth="1"/>
    <col min="6418" max="6418" width="8.125" style="3" bestFit="1" customWidth="1"/>
    <col min="6419" max="6647" width="15.625" style="3"/>
    <col min="6648" max="6648" width="15" style="3" customWidth="1"/>
    <col min="6649" max="6652" width="8.125" style="3" customWidth="1"/>
    <col min="6653" max="6653" width="7.375" style="3" customWidth="1"/>
    <col min="6654" max="6654" width="7.25" style="3" customWidth="1"/>
    <col min="6655" max="6655" width="6.75" style="3" customWidth="1"/>
    <col min="6656" max="6659" width="8.125" style="3" customWidth="1"/>
    <col min="6660" max="6660" width="8.25" style="3" customWidth="1"/>
    <col min="6661" max="6661" width="8" style="3" customWidth="1"/>
    <col min="6662" max="6662" width="8.75" style="3" customWidth="1"/>
    <col min="6663" max="6663" width="9.25" style="3" customWidth="1"/>
    <col min="6664" max="6665" width="7.125" style="3" customWidth="1"/>
    <col min="6666" max="6666" width="8.75" style="3" customWidth="1"/>
    <col min="6667" max="6669" width="7.625" style="3" customWidth="1"/>
    <col min="6670" max="6672" width="6.375" style="3" customWidth="1"/>
    <col min="6673" max="6673" width="7" style="3" customWidth="1"/>
    <col min="6674" max="6674" width="8.125" style="3" bestFit="1" customWidth="1"/>
    <col min="6675" max="6903" width="15.625" style="3"/>
    <col min="6904" max="6904" width="15" style="3" customWidth="1"/>
    <col min="6905" max="6908" width="8.125" style="3" customWidth="1"/>
    <col min="6909" max="6909" width="7.375" style="3" customWidth="1"/>
    <col min="6910" max="6910" width="7.25" style="3" customWidth="1"/>
    <col min="6911" max="6911" width="6.75" style="3" customWidth="1"/>
    <col min="6912" max="6915" width="8.125" style="3" customWidth="1"/>
    <col min="6916" max="6916" width="8.25" style="3" customWidth="1"/>
    <col min="6917" max="6917" width="8" style="3" customWidth="1"/>
    <col min="6918" max="6918" width="8.75" style="3" customWidth="1"/>
    <col min="6919" max="6919" width="9.25" style="3" customWidth="1"/>
    <col min="6920" max="6921" width="7.125" style="3" customWidth="1"/>
    <col min="6922" max="6922" width="8.75" style="3" customWidth="1"/>
    <col min="6923" max="6925" width="7.625" style="3" customWidth="1"/>
    <col min="6926" max="6928" width="6.375" style="3" customWidth="1"/>
    <col min="6929" max="6929" width="7" style="3" customWidth="1"/>
    <col min="6930" max="6930" width="8.125" style="3" bestFit="1" customWidth="1"/>
    <col min="6931" max="7159" width="15.625" style="3"/>
    <col min="7160" max="7160" width="15" style="3" customWidth="1"/>
    <col min="7161" max="7164" width="8.125" style="3" customWidth="1"/>
    <col min="7165" max="7165" width="7.375" style="3" customWidth="1"/>
    <col min="7166" max="7166" width="7.25" style="3" customWidth="1"/>
    <col min="7167" max="7167" width="6.75" style="3" customWidth="1"/>
    <col min="7168" max="7171" width="8.125" style="3" customWidth="1"/>
    <col min="7172" max="7172" width="8.25" style="3" customWidth="1"/>
    <col min="7173" max="7173" width="8" style="3" customWidth="1"/>
    <col min="7174" max="7174" width="8.75" style="3" customWidth="1"/>
    <col min="7175" max="7175" width="9.25" style="3" customWidth="1"/>
    <col min="7176" max="7177" width="7.125" style="3" customWidth="1"/>
    <col min="7178" max="7178" width="8.75" style="3" customWidth="1"/>
    <col min="7179" max="7181" width="7.625" style="3" customWidth="1"/>
    <col min="7182" max="7184" width="6.375" style="3" customWidth="1"/>
    <col min="7185" max="7185" width="7" style="3" customWidth="1"/>
    <col min="7186" max="7186" width="8.125" style="3" bestFit="1" customWidth="1"/>
    <col min="7187" max="7415" width="15.625" style="3"/>
    <col min="7416" max="7416" width="15" style="3" customWidth="1"/>
    <col min="7417" max="7420" width="8.125" style="3" customWidth="1"/>
    <col min="7421" max="7421" width="7.375" style="3" customWidth="1"/>
    <col min="7422" max="7422" width="7.25" style="3" customWidth="1"/>
    <col min="7423" max="7423" width="6.75" style="3" customWidth="1"/>
    <col min="7424" max="7427" width="8.125" style="3" customWidth="1"/>
    <col min="7428" max="7428" width="8.25" style="3" customWidth="1"/>
    <col min="7429" max="7429" width="8" style="3" customWidth="1"/>
    <col min="7430" max="7430" width="8.75" style="3" customWidth="1"/>
    <col min="7431" max="7431" width="9.25" style="3" customWidth="1"/>
    <col min="7432" max="7433" width="7.125" style="3" customWidth="1"/>
    <col min="7434" max="7434" width="8.75" style="3" customWidth="1"/>
    <col min="7435" max="7437" width="7.625" style="3" customWidth="1"/>
    <col min="7438" max="7440" width="6.375" style="3" customWidth="1"/>
    <col min="7441" max="7441" width="7" style="3" customWidth="1"/>
    <col min="7442" max="7442" width="8.125" style="3" bestFit="1" customWidth="1"/>
    <col min="7443" max="7671" width="15.625" style="3"/>
    <col min="7672" max="7672" width="15" style="3" customWidth="1"/>
    <col min="7673" max="7676" width="8.125" style="3" customWidth="1"/>
    <col min="7677" max="7677" width="7.375" style="3" customWidth="1"/>
    <col min="7678" max="7678" width="7.25" style="3" customWidth="1"/>
    <col min="7679" max="7679" width="6.75" style="3" customWidth="1"/>
    <col min="7680" max="7683" width="8.125" style="3" customWidth="1"/>
    <col min="7684" max="7684" width="8.25" style="3" customWidth="1"/>
    <col min="7685" max="7685" width="8" style="3" customWidth="1"/>
    <col min="7686" max="7686" width="8.75" style="3" customWidth="1"/>
    <col min="7687" max="7687" width="9.25" style="3" customWidth="1"/>
    <col min="7688" max="7689" width="7.125" style="3" customWidth="1"/>
    <col min="7690" max="7690" width="8.75" style="3" customWidth="1"/>
    <col min="7691" max="7693" width="7.625" style="3" customWidth="1"/>
    <col min="7694" max="7696" width="6.375" style="3" customWidth="1"/>
    <col min="7697" max="7697" width="7" style="3" customWidth="1"/>
    <col min="7698" max="7698" width="8.125" style="3" bestFit="1" customWidth="1"/>
    <col min="7699" max="7927" width="15.625" style="3"/>
    <col min="7928" max="7928" width="15" style="3" customWidth="1"/>
    <col min="7929" max="7932" width="8.125" style="3" customWidth="1"/>
    <col min="7933" max="7933" width="7.375" style="3" customWidth="1"/>
    <col min="7934" max="7934" width="7.25" style="3" customWidth="1"/>
    <col min="7935" max="7935" width="6.75" style="3" customWidth="1"/>
    <col min="7936" max="7939" width="8.125" style="3" customWidth="1"/>
    <col min="7940" max="7940" width="8.25" style="3" customWidth="1"/>
    <col min="7941" max="7941" width="8" style="3" customWidth="1"/>
    <col min="7942" max="7942" width="8.75" style="3" customWidth="1"/>
    <col min="7943" max="7943" width="9.25" style="3" customWidth="1"/>
    <col min="7944" max="7945" width="7.125" style="3" customWidth="1"/>
    <col min="7946" max="7946" width="8.75" style="3" customWidth="1"/>
    <col min="7947" max="7949" width="7.625" style="3" customWidth="1"/>
    <col min="7950" max="7952" width="6.375" style="3" customWidth="1"/>
    <col min="7953" max="7953" width="7" style="3" customWidth="1"/>
    <col min="7954" max="7954" width="8.125" style="3" bestFit="1" customWidth="1"/>
    <col min="7955" max="8183" width="15.625" style="3"/>
    <col min="8184" max="8184" width="15" style="3" customWidth="1"/>
    <col min="8185" max="8188" width="8.125" style="3" customWidth="1"/>
    <col min="8189" max="8189" width="7.375" style="3" customWidth="1"/>
    <col min="8190" max="8190" width="7.25" style="3" customWidth="1"/>
    <col min="8191" max="8191" width="6.75" style="3" customWidth="1"/>
    <col min="8192" max="8195" width="8.125" style="3" customWidth="1"/>
    <col min="8196" max="8196" width="8.25" style="3" customWidth="1"/>
    <col min="8197" max="8197" width="8" style="3" customWidth="1"/>
    <col min="8198" max="8198" width="8.75" style="3" customWidth="1"/>
    <col min="8199" max="8199" width="9.25" style="3" customWidth="1"/>
    <col min="8200" max="8201" width="7.125" style="3" customWidth="1"/>
    <col min="8202" max="8202" width="8.75" style="3" customWidth="1"/>
    <col min="8203" max="8205" width="7.625" style="3" customWidth="1"/>
    <col min="8206" max="8208" width="6.375" style="3" customWidth="1"/>
    <col min="8209" max="8209" width="7" style="3" customWidth="1"/>
    <col min="8210" max="8210" width="8.125" style="3" bestFit="1" customWidth="1"/>
    <col min="8211" max="8439" width="15.625" style="3"/>
    <col min="8440" max="8440" width="15" style="3" customWidth="1"/>
    <col min="8441" max="8444" width="8.125" style="3" customWidth="1"/>
    <col min="8445" max="8445" width="7.375" style="3" customWidth="1"/>
    <col min="8446" max="8446" width="7.25" style="3" customWidth="1"/>
    <col min="8447" max="8447" width="6.75" style="3" customWidth="1"/>
    <col min="8448" max="8451" width="8.125" style="3" customWidth="1"/>
    <col min="8452" max="8452" width="8.25" style="3" customWidth="1"/>
    <col min="8453" max="8453" width="8" style="3" customWidth="1"/>
    <col min="8454" max="8454" width="8.75" style="3" customWidth="1"/>
    <col min="8455" max="8455" width="9.25" style="3" customWidth="1"/>
    <col min="8456" max="8457" width="7.125" style="3" customWidth="1"/>
    <col min="8458" max="8458" width="8.75" style="3" customWidth="1"/>
    <col min="8459" max="8461" width="7.625" style="3" customWidth="1"/>
    <col min="8462" max="8464" width="6.375" style="3" customWidth="1"/>
    <col min="8465" max="8465" width="7" style="3" customWidth="1"/>
    <col min="8466" max="8466" width="8.125" style="3" bestFit="1" customWidth="1"/>
    <col min="8467" max="8695" width="15.625" style="3"/>
    <col min="8696" max="8696" width="15" style="3" customWidth="1"/>
    <col min="8697" max="8700" width="8.125" style="3" customWidth="1"/>
    <col min="8701" max="8701" width="7.375" style="3" customWidth="1"/>
    <col min="8702" max="8702" width="7.25" style="3" customWidth="1"/>
    <col min="8703" max="8703" width="6.75" style="3" customWidth="1"/>
    <col min="8704" max="8707" width="8.125" style="3" customWidth="1"/>
    <col min="8708" max="8708" width="8.25" style="3" customWidth="1"/>
    <col min="8709" max="8709" width="8" style="3" customWidth="1"/>
    <col min="8710" max="8710" width="8.75" style="3" customWidth="1"/>
    <col min="8711" max="8711" width="9.25" style="3" customWidth="1"/>
    <col min="8712" max="8713" width="7.125" style="3" customWidth="1"/>
    <col min="8714" max="8714" width="8.75" style="3" customWidth="1"/>
    <col min="8715" max="8717" width="7.625" style="3" customWidth="1"/>
    <col min="8718" max="8720" width="6.375" style="3" customWidth="1"/>
    <col min="8721" max="8721" width="7" style="3" customWidth="1"/>
    <col min="8722" max="8722" width="8.125" style="3" bestFit="1" customWidth="1"/>
    <col min="8723" max="8951" width="15.625" style="3"/>
    <col min="8952" max="8952" width="15" style="3" customWidth="1"/>
    <col min="8953" max="8956" width="8.125" style="3" customWidth="1"/>
    <col min="8957" max="8957" width="7.375" style="3" customWidth="1"/>
    <col min="8958" max="8958" width="7.25" style="3" customWidth="1"/>
    <col min="8959" max="8959" width="6.75" style="3" customWidth="1"/>
    <col min="8960" max="8963" width="8.125" style="3" customWidth="1"/>
    <col min="8964" max="8964" width="8.25" style="3" customWidth="1"/>
    <col min="8965" max="8965" width="8" style="3" customWidth="1"/>
    <col min="8966" max="8966" width="8.75" style="3" customWidth="1"/>
    <col min="8967" max="8967" width="9.25" style="3" customWidth="1"/>
    <col min="8968" max="8969" width="7.125" style="3" customWidth="1"/>
    <col min="8970" max="8970" width="8.75" style="3" customWidth="1"/>
    <col min="8971" max="8973" width="7.625" style="3" customWidth="1"/>
    <col min="8974" max="8976" width="6.375" style="3" customWidth="1"/>
    <col min="8977" max="8977" width="7" style="3" customWidth="1"/>
    <col min="8978" max="8978" width="8.125" style="3" bestFit="1" customWidth="1"/>
    <col min="8979" max="9207" width="15.625" style="3"/>
    <col min="9208" max="9208" width="15" style="3" customWidth="1"/>
    <col min="9209" max="9212" width="8.125" style="3" customWidth="1"/>
    <col min="9213" max="9213" width="7.375" style="3" customWidth="1"/>
    <col min="9214" max="9214" width="7.25" style="3" customWidth="1"/>
    <col min="9215" max="9215" width="6.75" style="3" customWidth="1"/>
    <col min="9216" max="9219" width="8.125" style="3" customWidth="1"/>
    <col min="9220" max="9220" width="8.25" style="3" customWidth="1"/>
    <col min="9221" max="9221" width="8" style="3" customWidth="1"/>
    <col min="9222" max="9222" width="8.75" style="3" customWidth="1"/>
    <col min="9223" max="9223" width="9.25" style="3" customWidth="1"/>
    <col min="9224" max="9225" width="7.125" style="3" customWidth="1"/>
    <col min="9226" max="9226" width="8.75" style="3" customWidth="1"/>
    <col min="9227" max="9229" width="7.625" style="3" customWidth="1"/>
    <col min="9230" max="9232" width="6.375" style="3" customWidth="1"/>
    <col min="9233" max="9233" width="7" style="3" customWidth="1"/>
    <col min="9234" max="9234" width="8.125" style="3" bestFit="1" customWidth="1"/>
    <col min="9235" max="9463" width="15.625" style="3"/>
    <col min="9464" max="9464" width="15" style="3" customWidth="1"/>
    <col min="9465" max="9468" width="8.125" style="3" customWidth="1"/>
    <col min="9469" max="9469" width="7.375" style="3" customWidth="1"/>
    <col min="9470" max="9470" width="7.25" style="3" customWidth="1"/>
    <col min="9471" max="9471" width="6.75" style="3" customWidth="1"/>
    <col min="9472" max="9475" width="8.125" style="3" customWidth="1"/>
    <col min="9476" max="9476" width="8.25" style="3" customWidth="1"/>
    <col min="9477" max="9477" width="8" style="3" customWidth="1"/>
    <col min="9478" max="9478" width="8.75" style="3" customWidth="1"/>
    <col min="9479" max="9479" width="9.25" style="3" customWidth="1"/>
    <col min="9480" max="9481" width="7.125" style="3" customWidth="1"/>
    <col min="9482" max="9482" width="8.75" style="3" customWidth="1"/>
    <col min="9483" max="9485" width="7.625" style="3" customWidth="1"/>
    <col min="9486" max="9488" width="6.375" style="3" customWidth="1"/>
    <col min="9489" max="9489" width="7" style="3" customWidth="1"/>
    <col min="9490" max="9490" width="8.125" style="3" bestFit="1" customWidth="1"/>
    <col min="9491" max="9719" width="15.625" style="3"/>
    <col min="9720" max="9720" width="15" style="3" customWidth="1"/>
    <col min="9721" max="9724" width="8.125" style="3" customWidth="1"/>
    <col min="9725" max="9725" width="7.375" style="3" customWidth="1"/>
    <col min="9726" max="9726" width="7.25" style="3" customWidth="1"/>
    <col min="9727" max="9727" width="6.75" style="3" customWidth="1"/>
    <col min="9728" max="9731" width="8.125" style="3" customWidth="1"/>
    <col min="9732" max="9732" width="8.25" style="3" customWidth="1"/>
    <col min="9733" max="9733" width="8" style="3" customWidth="1"/>
    <col min="9734" max="9734" width="8.75" style="3" customWidth="1"/>
    <col min="9735" max="9735" width="9.25" style="3" customWidth="1"/>
    <col min="9736" max="9737" width="7.125" style="3" customWidth="1"/>
    <col min="9738" max="9738" width="8.75" style="3" customWidth="1"/>
    <col min="9739" max="9741" width="7.625" style="3" customWidth="1"/>
    <col min="9742" max="9744" width="6.375" style="3" customWidth="1"/>
    <col min="9745" max="9745" width="7" style="3" customWidth="1"/>
    <col min="9746" max="9746" width="8.125" style="3" bestFit="1" customWidth="1"/>
    <col min="9747" max="9975" width="15.625" style="3"/>
    <col min="9976" max="9976" width="15" style="3" customWidth="1"/>
    <col min="9977" max="9980" width="8.125" style="3" customWidth="1"/>
    <col min="9981" max="9981" width="7.375" style="3" customWidth="1"/>
    <col min="9982" max="9982" width="7.25" style="3" customWidth="1"/>
    <col min="9983" max="9983" width="6.75" style="3" customWidth="1"/>
    <col min="9984" max="9987" width="8.125" style="3" customWidth="1"/>
    <col min="9988" max="9988" width="8.25" style="3" customWidth="1"/>
    <col min="9989" max="9989" width="8" style="3" customWidth="1"/>
    <col min="9990" max="9990" width="8.75" style="3" customWidth="1"/>
    <col min="9991" max="9991" width="9.25" style="3" customWidth="1"/>
    <col min="9992" max="9993" width="7.125" style="3" customWidth="1"/>
    <col min="9994" max="9994" width="8.75" style="3" customWidth="1"/>
    <col min="9995" max="9997" width="7.625" style="3" customWidth="1"/>
    <col min="9998" max="10000" width="6.375" style="3" customWidth="1"/>
    <col min="10001" max="10001" width="7" style="3" customWidth="1"/>
    <col min="10002" max="10002" width="8.125" style="3" bestFit="1" customWidth="1"/>
    <col min="10003" max="10231" width="15.625" style="3"/>
    <col min="10232" max="10232" width="15" style="3" customWidth="1"/>
    <col min="10233" max="10236" width="8.125" style="3" customWidth="1"/>
    <col min="10237" max="10237" width="7.375" style="3" customWidth="1"/>
    <col min="10238" max="10238" width="7.25" style="3" customWidth="1"/>
    <col min="10239" max="10239" width="6.75" style="3" customWidth="1"/>
    <col min="10240" max="10243" width="8.125" style="3" customWidth="1"/>
    <col min="10244" max="10244" width="8.25" style="3" customWidth="1"/>
    <col min="10245" max="10245" width="8" style="3" customWidth="1"/>
    <col min="10246" max="10246" width="8.75" style="3" customWidth="1"/>
    <col min="10247" max="10247" width="9.25" style="3" customWidth="1"/>
    <col min="10248" max="10249" width="7.125" style="3" customWidth="1"/>
    <col min="10250" max="10250" width="8.75" style="3" customWidth="1"/>
    <col min="10251" max="10253" width="7.625" style="3" customWidth="1"/>
    <col min="10254" max="10256" width="6.375" style="3" customWidth="1"/>
    <col min="10257" max="10257" width="7" style="3" customWidth="1"/>
    <col min="10258" max="10258" width="8.125" style="3" bestFit="1" customWidth="1"/>
    <col min="10259" max="10487" width="15.625" style="3"/>
    <col min="10488" max="10488" width="15" style="3" customWidth="1"/>
    <col min="10489" max="10492" width="8.125" style="3" customWidth="1"/>
    <col min="10493" max="10493" width="7.375" style="3" customWidth="1"/>
    <col min="10494" max="10494" width="7.25" style="3" customWidth="1"/>
    <col min="10495" max="10495" width="6.75" style="3" customWidth="1"/>
    <col min="10496" max="10499" width="8.125" style="3" customWidth="1"/>
    <col min="10500" max="10500" width="8.25" style="3" customWidth="1"/>
    <col min="10501" max="10501" width="8" style="3" customWidth="1"/>
    <col min="10502" max="10502" width="8.75" style="3" customWidth="1"/>
    <col min="10503" max="10503" width="9.25" style="3" customWidth="1"/>
    <col min="10504" max="10505" width="7.125" style="3" customWidth="1"/>
    <col min="10506" max="10506" width="8.75" style="3" customWidth="1"/>
    <col min="10507" max="10509" width="7.625" style="3" customWidth="1"/>
    <col min="10510" max="10512" width="6.375" style="3" customWidth="1"/>
    <col min="10513" max="10513" width="7" style="3" customWidth="1"/>
    <col min="10514" max="10514" width="8.125" style="3" bestFit="1" customWidth="1"/>
    <col min="10515" max="10743" width="15.625" style="3"/>
    <col min="10744" max="10744" width="15" style="3" customWidth="1"/>
    <col min="10745" max="10748" width="8.125" style="3" customWidth="1"/>
    <col min="10749" max="10749" width="7.375" style="3" customWidth="1"/>
    <col min="10750" max="10750" width="7.25" style="3" customWidth="1"/>
    <col min="10751" max="10751" width="6.75" style="3" customWidth="1"/>
    <col min="10752" max="10755" width="8.125" style="3" customWidth="1"/>
    <col min="10756" max="10756" width="8.25" style="3" customWidth="1"/>
    <col min="10757" max="10757" width="8" style="3" customWidth="1"/>
    <col min="10758" max="10758" width="8.75" style="3" customWidth="1"/>
    <col min="10759" max="10759" width="9.25" style="3" customWidth="1"/>
    <col min="10760" max="10761" width="7.125" style="3" customWidth="1"/>
    <col min="10762" max="10762" width="8.75" style="3" customWidth="1"/>
    <col min="10763" max="10765" width="7.625" style="3" customWidth="1"/>
    <col min="10766" max="10768" width="6.375" style="3" customWidth="1"/>
    <col min="10769" max="10769" width="7" style="3" customWidth="1"/>
    <col min="10770" max="10770" width="8.125" style="3" bestFit="1" customWidth="1"/>
    <col min="10771" max="10999" width="15.625" style="3"/>
    <col min="11000" max="11000" width="15" style="3" customWidth="1"/>
    <col min="11001" max="11004" width="8.125" style="3" customWidth="1"/>
    <col min="11005" max="11005" width="7.375" style="3" customWidth="1"/>
    <col min="11006" max="11006" width="7.25" style="3" customWidth="1"/>
    <col min="11007" max="11007" width="6.75" style="3" customWidth="1"/>
    <col min="11008" max="11011" width="8.125" style="3" customWidth="1"/>
    <col min="11012" max="11012" width="8.25" style="3" customWidth="1"/>
    <col min="11013" max="11013" width="8" style="3" customWidth="1"/>
    <col min="11014" max="11014" width="8.75" style="3" customWidth="1"/>
    <col min="11015" max="11015" width="9.25" style="3" customWidth="1"/>
    <col min="11016" max="11017" width="7.125" style="3" customWidth="1"/>
    <col min="11018" max="11018" width="8.75" style="3" customWidth="1"/>
    <col min="11019" max="11021" width="7.625" style="3" customWidth="1"/>
    <col min="11022" max="11024" width="6.375" style="3" customWidth="1"/>
    <col min="11025" max="11025" width="7" style="3" customWidth="1"/>
    <col min="11026" max="11026" width="8.125" style="3" bestFit="1" customWidth="1"/>
    <col min="11027" max="11255" width="15.625" style="3"/>
    <col min="11256" max="11256" width="15" style="3" customWidth="1"/>
    <col min="11257" max="11260" width="8.125" style="3" customWidth="1"/>
    <col min="11261" max="11261" width="7.375" style="3" customWidth="1"/>
    <col min="11262" max="11262" width="7.25" style="3" customWidth="1"/>
    <col min="11263" max="11263" width="6.75" style="3" customWidth="1"/>
    <col min="11264" max="11267" width="8.125" style="3" customWidth="1"/>
    <col min="11268" max="11268" width="8.25" style="3" customWidth="1"/>
    <col min="11269" max="11269" width="8" style="3" customWidth="1"/>
    <col min="11270" max="11270" width="8.75" style="3" customWidth="1"/>
    <col min="11271" max="11271" width="9.25" style="3" customWidth="1"/>
    <col min="11272" max="11273" width="7.125" style="3" customWidth="1"/>
    <col min="11274" max="11274" width="8.75" style="3" customWidth="1"/>
    <col min="11275" max="11277" width="7.625" style="3" customWidth="1"/>
    <col min="11278" max="11280" width="6.375" style="3" customWidth="1"/>
    <col min="11281" max="11281" width="7" style="3" customWidth="1"/>
    <col min="11282" max="11282" width="8.125" style="3" bestFit="1" customWidth="1"/>
    <col min="11283" max="11511" width="15.625" style="3"/>
    <col min="11512" max="11512" width="15" style="3" customWidth="1"/>
    <col min="11513" max="11516" width="8.125" style="3" customWidth="1"/>
    <col min="11517" max="11517" width="7.375" style="3" customWidth="1"/>
    <col min="11518" max="11518" width="7.25" style="3" customWidth="1"/>
    <col min="11519" max="11519" width="6.75" style="3" customWidth="1"/>
    <col min="11520" max="11523" width="8.125" style="3" customWidth="1"/>
    <col min="11524" max="11524" width="8.25" style="3" customWidth="1"/>
    <col min="11525" max="11525" width="8" style="3" customWidth="1"/>
    <col min="11526" max="11526" width="8.75" style="3" customWidth="1"/>
    <col min="11527" max="11527" width="9.25" style="3" customWidth="1"/>
    <col min="11528" max="11529" width="7.125" style="3" customWidth="1"/>
    <col min="11530" max="11530" width="8.75" style="3" customWidth="1"/>
    <col min="11531" max="11533" width="7.625" style="3" customWidth="1"/>
    <col min="11534" max="11536" width="6.375" style="3" customWidth="1"/>
    <col min="11537" max="11537" width="7" style="3" customWidth="1"/>
    <col min="11538" max="11538" width="8.125" style="3" bestFit="1" customWidth="1"/>
    <col min="11539" max="11767" width="15.625" style="3"/>
    <col min="11768" max="11768" width="15" style="3" customWidth="1"/>
    <col min="11769" max="11772" width="8.125" style="3" customWidth="1"/>
    <col min="11773" max="11773" width="7.375" style="3" customWidth="1"/>
    <col min="11774" max="11774" width="7.25" style="3" customWidth="1"/>
    <col min="11775" max="11775" width="6.75" style="3" customWidth="1"/>
    <col min="11776" max="11779" width="8.125" style="3" customWidth="1"/>
    <col min="11780" max="11780" width="8.25" style="3" customWidth="1"/>
    <col min="11781" max="11781" width="8" style="3" customWidth="1"/>
    <col min="11782" max="11782" width="8.75" style="3" customWidth="1"/>
    <col min="11783" max="11783" width="9.25" style="3" customWidth="1"/>
    <col min="11784" max="11785" width="7.125" style="3" customWidth="1"/>
    <col min="11786" max="11786" width="8.75" style="3" customWidth="1"/>
    <col min="11787" max="11789" width="7.625" style="3" customWidth="1"/>
    <col min="11790" max="11792" width="6.375" style="3" customWidth="1"/>
    <col min="11793" max="11793" width="7" style="3" customWidth="1"/>
    <col min="11794" max="11794" width="8.125" style="3" bestFit="1" customWidth="1"/>
    <col min="11795" max="12023" width="15.625" style="3"/>
    <col min="12024" max="12024" width="15" style="3" customWidth="1"/>
    <col min="12025" max="12028" width="8.125" style="3" customWidth="1"/>
    <col min="12029" max="12029" width="7.375" style="3" customWidth="1"/>
    <col min="12030" max="12030" width="7.25" style="3" customWidth="1"/>
    <col min="12031" max="12031" width="6.75" style="3" customWidth="1"/>
    <col min="12032" max="12035" width="8.125" style="3" customWidth="1"/>
    <col min="12036" max="12036" width="8.25" style="3" customWidth="1"/>
    <col min="12037" max="12037" width="8" style="3" customWidth="1"/>
    <col min="12038" max="12038" width="8.75" style="3" customWidth="1"/>
    <col min="12039" max="12039" width="9.25" style="3" customWidth="1"/>
    <col min="12040" max="12041" width="7.125" style="3" customWidth="1"/>
    <col min="12042" max="12042" width="8.75" style="3" customWidth="1"/>
    <col min="12043" max="12045" width="7.625" style="3" customWidth="1"/>
    <col min="12046" max="12048" width="6.375" style="3" customWidth="1"/>
    <col min="12049" max="12049" width="7" style="3" customWidth="1"/>
    <col min="12050" max="12050" width="8.125" style="3" bestFit="1" customWidth="1"/>
    <col min="12051" max="12279" width="15.625" style="3"/>
    <col min="12280" max="12280" width="15" style="3" customWidth="1"/>
    <col min="12281" max="12284" width="8.125" style="3" customWidth="1"/>
    <col min="12285" max="12285" width="7.375" style="3" customWidth="1"/>
    <col min="12286" max="12286" width="7.25" style="3" customWidth="1"/>
    <col min="12287" max="12287" width="6.75" style="3" customWidth="1"/>
    <col min="12288" max="12291" width="8.125" style="3" customWidth="1"/>
    <col min="12292" max="12292" width="8.25" style="3" customWidth="1"/>
    <col min="12293" max="12293" width="8" style="3" customWidth="1"/>
    <col min="12294" max="12294" width="8.75" style="3" customWidth="1"/>
    <col min="12295" max="12295" width="9.25" style="3" customWidth="1"/>
    <col min="12296" max="12297" width="7.125" style="3" customWidth="1"/>
    <col min="12298" max="12298" width="8.75" style="3" customWidth="1"/>
    <col min="12299" max="12301" width="7.625" style="3" customWidth="1"/>
    <col min="12302" max="12304" width="6.375" style="3" customWidth="1"/>
    <col min="12305" max="12305" width="7" style="3" customWidth="1"/>
    <col min="12306" max="12306" width="8.125" style="3" bestFit="1" customWidth="1"/>
    <col min="12307" max="12535" width="15.625" style="3"/>
    <col min="12536" max="12536" width="15" style="3" customWidth="1"/>
    <col min="12537" max="12540" width="8.125" style="3" customWidth="1"/>
    <col min="12541" max="12541" width="7.375" style="3" customWidth="1"/>
    <col min="12542" max="12542" width="7.25" style="3" customWidth="1"/>
    <col min="12543" max="12543" width="6.75" style="3" customWidth="1"/>
    <col min="12544" max="12547" width="8.125" style="3" customWidth="1"/>
    <col min="12548" max="12548" width="8.25" style="3" customWidth="1"/>
    <col min="12549" max="12549" width="8" style="3" customWidth="1"/>
    <col min="12550" max="12550" width="8.75" style="3" customWidth="1"/>
    <col min="12551" max="12551" width="9.25" style="3" customWidth="1"/>
    <col min="12552" max="12553" width="7.125" style="3" customWidth="1"/>
    <col min="12554" max="12554" width="8.75" style="3" customWidth="1"/>
    <col min="12555" max="12557" width="7.625" style="3" customWidth="1"/>
    <col min="12558" max="12560" width="6.375" style="3" customWidth="1"/>
    <col min="12561" max="12561" width="7" style="3" customWidth="1"/>
    <col min="12562" max="12562" width="8.125" style="3" bestFit="1" customWidth="1"/>
    <col min="12563" max="12791" width="15.625" style="3"/>
    <col min="12792" max="12792" width="15" style="3" customWidth="1"/>
    <col min="12793" max="12796" width="8.125" style="3" customWidth="1"/>
    <col min="12797" max="12797" width="7.375" style="3" customWidth="1"/>
    <col min="12798" max="12798" width="7.25" style="3" customWidth="1"/>
    <col min="12799" max="12799" width="6.75" style="3" customWidth="1"/>
    <col min="12800" max="12803" width="8.125" style="3" customWidth="1"/>
    <col min="12804" max="12804" width="8.25" style="3" customWidth="1"/>
    <col min="12805" max="12805" width="8" style="3" customWidth="1"/>
    <col min="12806" max="12806" width="8.75" style="3" customWidth="1"/>
    <col min="12807" max="12807" width="9.25" style="3" customWidth="1"/>
    <col min="12808" max="12809" width="7.125" style="3" customWidth="1"/>
    <col min="12810" max="12810" width="8.75" style="3" customWidth="1"/>
    <col min="12811" max="12813" width="7.625" style="3" customWidth="1"/>
    <col min="12814" max="12816" width="6.375" style="3" customWidth="1"/>
    <col min="12817" max="12817" width="7" style="3" customWidth="1"/>
    <col min="12818" max="12818" width="8.125" style="3" bestFit="1" customWidth="1"/>
    <col min="12819" max="13047" width="15.625" style="3"/>
    <col min="13048" max="13048" width="15" style="3" customWidth="1"/>
    <col min="13049" max="13052" width="8.125" style="3" customWidth="1"/>
    <col min="13053" max="13053" width="7.375" style="3" customWidth="1"/>
    <col min="13054" max="13054" width="7.25" style="3" customWidth="1"/>
    <col min="13055" max="13055" width="6.75" style="3" customWidth="1"/>
    <col min="13056" max="13059" width="8.125" style="3" customWidth="1"/>
    <col min="13060" max="13060" width="8.25" style="3" customWidth="1"/>
    <col min="13061" max="13061" width="8" style="3" customWidth="1"/>
    <col min="13062" max="13062" width="8.75" style="3" customWidth="1"/>
    <col min="13063" max="13063" width="9.25" style="3" customWidth="1"/>
    <col min="13064" max="13065" width="7.125" style="3" customWidth="1"/>
    <col min="13066" max="13066" width="8.75" style="3" customWidth="1"/>
    <col min="13067" max="13069" width="7.625" style="3" customWidth="1"/>
    <col min="13070" max="13072" width="6.375" style="3" customWidth="1"/>
    <col min="13073" max="13073" width="7" style="3" customWidth="1"/>
    <col min="13074" max="13074" width="8.125" style="3" bestFit="1" customWidth="1"/>
    <col min="13075" max="13303" width="15.625" style="3"/>
    <col min="13304" max="13304" width="15" style="3" customWidth="1"/>
    <col min="13305" max="13308" width="8.125" style="3" customWidth="1"/>
    <col min="13309" max="13309" width="7.375" style="3" customWidth="1"/>
    <col min="13310" max="13310" width="7.25" style="3" customWidth="1"/>
    <col min="13311" max="13311" width="6.75" style="3" customWidth="1"/>
    <col min="13312" max="13315" width="8.125" style="3" customWidth="1"/>
    <col min="13316" max="13316" width="8.25" style="3" customWidth="1"/>
    <col min="13317" max="13317" width="8" style="3" customWidth="1"/>
    <col min="13318" max="13318" width="8.75" style="3" customWidth="1"/>
    <col min="13319" max="13319" width="9.25" style="3" customWidth="1"/>
    <col min="13320" max="13321" width="7.125" style="3" customWidth="1"/>
    <col min="13322" max="13322" width="8.75" style="3" customWidth="1"/>
    <col min="13323" max="13325" width="7.625" style="3" customWidth="1"/>
    <col min="13326" max="13328" width="6.375" style="3" customWidth="1"/>
    <col min="13329" max="13329" width="7" style="3" customWidth="1"/>
    <col min="13330" max="13330" width="8.125" style="3" bestFit="1" customWidth="1"/>
    <col min="13331" max="13559" width="15.625" style="3"/>
    <col min="13560" max="13560" width="15" style="3" customWidth="1"/>
    <col min="13561" max="13564" width="8.125" style="3" customWidth="1"/>
    <col min="13565" max="13565" width="7.375" style="3" customWidth="1"/>
    <col min="13566" max="13566" width="7.25" style="3" customWidth="1"/>
    <col min="13567" max="13567" width="6.75" style="3" customWidth="1"/>
    <col min="13568" max="13571" width="8.125" style="3" customWidth="1"/>
    <col min="13572" max="13572" width="8.25" style="3" customWidth="1"/>
    <col min="13573" max="13573" width="8" style="3" customWidth="1"/>
    <col min="13574" max="13574" width="8.75" style="3" customWidth="1"/>
    <col min="13575" max="13575" width="9.25" style="3" customWidth="1"/>
    <col min="13576" max="13577" width="7.125" style="3" customWidth="1"/>
    <col min="13578" max="13578" width="8.75" style="3" customWidth="1"/>
    <col min="13579" max="13581" width="7.625" style="3" customWidth="1"/>
    <col min="13582" max="13584" width="6.375" style="3" customWidth="1"/>
    <col min="13585" max="13585" width="7" style="3" customWidth="1"/>
    <col min="13586" max="13586" width="8.125" style="3" bestFit="1" customWidth="1"/>
    <col min="13587" max="13815" width="15.625" style="3"/>
    <col min="13816" max="13816" width="15" style="3" customWidth="1"/>
    <col min="13817" max="13820" width="8.125" style="3" customWidth="1"/>
    <col min="13821" max="13821" width="7.375" style="3" customWidth="1"/>
    <col min="13822" max="13822" width="7.25" style="3" customWidth="1"/>
    <col min="13823" max="13823" width="6.75" style="3" customWidth="1"/>
    <col min="13824" max="13827" width="8.125" style="3" customWidth="1"/>
    <col min="13828" max="13828" width="8.25" style="3" customWidth="1"/>
    <col min="13829" max="13829" width="8" style="3" customWidth="1"/>
    <col min="13830" max="13830" width="8.75" style="3" customWidth="1"/>
    <col min="13831" max="13831" width="9.25" style="3" customWidth="1"/>
    <col min="13832" max="13833" width="7.125" style="3" customWidth="1"/>
    <col min="13834" max="13834" width="8.75" style="3" customWidth="1"/>
    <col min="13835" max="13837" width="7.625" style="3" customWidth="1"/>
    <col min="13838" max="13840" width="6.375" style="3" customWidth="1"/>
    <col min="13841" max="13841" width="7" style="3" customWidth="1"/>
    <col min="13842" max="13842" width="8.125" style="3" bestFit="1" customWidth="1"/>
    <col min="13843" max="14071" width="15.625" style="3"/>
    <col min="14072" max="14072" width="15" style="3" customWidth="1"/>
    <col min="14073" max="14076" width="8.125" style="3" customWidth="1"/>
    <col min="14077" max="14077" width="7.375" style="3" customWidth="1"/>
    <col min="14078" max="14078" width="7.25" style="3" customWidth="1"/>
    <col min="14079" max="14079" width="6.75" style="3" customWidth="1"/>
    <col min="14080" max="14083" width="8.125" style="3" customWidth="1"/>
    <col min="14084" max="14084" width="8.25" style="3" customWidth="1"/>
    <col min="14085" max="14085" width="8" style="3" customWidth="1"/>
    <col min="14086" max="14086" width="8.75" style="3" customWidth="1"/>
    <col min="14087" max="14087" width="9.25" style="3" customWidth="1"/>
    <col min="14088" max="14089" width="7.125" style="3" customWidth="1"/>
    <col min="14090" max="14090" width="8.75" style="3" customWidth="1"/>
    <col min="14091" max="14093" width="7.625" style="3" customWidth="1"/>
    <col min="14094" max="14096" width="6.375" style="3" customWidth="1"/>
    <col min="14097" max="14097" width="7" style="3" customWidth="1"/>
    <col min="14098" max="14098" width="8.125" style="3" bestFit="1" customWidth="1"/>
    <col min="14099" max="14327" width="15.625" style="3"/>
    <col min="14328" max="14328" width="15" style="3" customWidth="1"/>
    <col min="14329" max="14332" width="8.125" style="3" customWidth="1"/>
    <col min="14333" max="14333" width="7.375" style="3" customWidth="1"/>
    <col min="14334" max="14334" width="7.25" style="3" customWidth="1"/>
    <col min="14335" max="14335" width="6.75" style="3" customWidth="1"/>
    <col min="14336" max="14339" width="8.125" style="3" customWidth="1"/>
    <col min="14340" max="14340" width="8.25" style="3" customWidth="1"/>
    <col min="14341" max="14341" width="8" style="3" customWidth="1"/>
    <col min="14342" max="14342" width="8.75" style="3" customWidth="1"/>
    <col min="14343" max="14343" width="9.25" style="3" customWidth="1"/>
    <col min="14344" max="14345" width="7.125" style="3" customWidth="1"/>
    <col min="14346" max="14346" width="8.75" style="3" customWidth="1"/>
    <col min="14347" max="14349" width="7.625" style="3" customWidth="1"/>
    <col min="14350" max="14352" width="6.375" style="3" customWidth="1"/>
    <col min="14353" max="14353" width="7" style="3" customWidth="1"/>
    <col min="14354" max="14354" width="8.125" style="3" bestFit="1" customWidth="1"/>
    <col min="14355" max="14583" width="15.625" style="3"/>
    <col min="14584" max="14584" width="15" style="3" customWidth="1"/>
    <col min="14585" max="14588" width="8.125" style="3" customWidth="1"/>
    <col min="14589" max="14589" width="7.375" style="3" customWidth="1"/>
    <col min="14590" max="14590" width="7.25" style="3" customWidth="1"/>
    <col min="14591" max="14591" width="6.75" style="3" customWidth="1"/>
    <col min="14592" max="14595" width="8.125" style="3" customWidth="1"/>
    <col min="14596" max="14596" width="8.25" style="3" customWidth="1"/>
    <col min="14597" max="14597" width="8" style="3" customWidth="1"/>
    <col min="14598" max="14598" width="8.75" style="3" customWidth="1"/>
    <col min="14599" max="14599" width="9.25" style="3" customWidth="1"/>
    <col min="14600" max="14601" width="7.125" style="3" customWidth="1"/>
    <col min="14602" max="14602" width="8.75" style="3" customWidth="1"/>
    <col min="14603" max="14605" width="7.625" style="3" customWidth="1"/>
    <col min="14606" max="14608" width="6.375" style="3" customWidth="1"/>
    <col min="14609" max="14609" width="7" style="3" customWidth="1"/>
    <col min="14610" max="14610" width="8.125" style="3" bestFit="1" customWidth="1"/>
    <col min="14611" max="14839" width="15.625" style="3"/>
    <col min="14840" max="14840" width="15" style="3" customWidth="1"/>
    <col min="14841" max="14844" width="8.125" style="3" customWidth="1"/>
    <col min="14845" max="14845" width="7.375" style="3" customWidth="1"/>
    <col min="14846" max="14846" width="7.25" style="3" customWidth="1"/>
    <col min="14847" max="14847" width="6.75" style="3" customWidth="1"/>
    <col min="14848" max="14851" width="8.125" style="3" customWidth="1"/>
    <col min="14852" max="14852" width="8.25" style="3" customWidth="1"/>
    <col min="14853" max="14853" width="8" style="3" customWidth="1"/>
    <col min="14854" max="14854" width="8.75" style="3" customWidth="1"/>
    <col min="14855" max="14855" width="9.25" style="3" customWidth="1"/>
    <col min="14856" max="14857" width="7.125" style="3" customWidth="1"/>
    <col min="14858" max="14858" width="8.75" style="3" customWidth="1"/>
    <col min="14859" max="14861" width="7.625" style="3" customWidth="1"/>
    <col min="14862" max="14864" width="6.375" style="3" customWidth="1"/>
    <col min="14865" max="14865" width="7" style="3" customWidth="1"/>
    <col min="14866" max="14866" width="8.125" style="3" bestFit="1" customWidth="1"/>
    <col min="14867" max="15095" width="15.625" style="3"/>
    <col min="15096" max="15096" width="15" style="3" customWidth="1"/>
    <col min="15097" max="15100" width="8.125" style="3" customWidth="1"/>
    <col min="15101" max="15101" width="7.375" style="3" customWidth="1"/>
    <col min="15102" max="15102" width="7.25" style="3" customWidth="1"/>
    <col min="15103" max="15103" width="6.75" style="3" customWidth="1"/>
    <col min="15104" max="15107" width="8.125" style="3" customWidth="1"/>
    <col min="15108" max="15108" width="8.25" style="3" customWidth="1"/>
    <col min="15109" max="15109" width="8" style="3" customWidth="1"/>
    <col min="15110" max="15110" width="8.75" style="3" customWidth="1"/>
    <col min="15111" max="15111" width="9.25" style="3" customWidth="1"/>
    <col min="15112" max="15113" width="7.125" style="3" customWidth="1"/>
    <col min="15114" max="15114" width="8.75" style="3" customWidth="1"/>
    <col min="15115" max="15117" width="7.625" style="3" customWidth="1"/>
    <col min="15118" max="15120" width="6.375" style="3" customWidth="1"/>
    <col min="15121" max="15121" width="7" style="3" customWidth="1"/>
    <col min="15122" max="15122" width="8.125" style="3" bestFit="1" customWidth="1"/>
    <col min="15123" max="15351" width="15.625" style="3"/>
    <col min="15352" max="15352" width="15" style="3" customWidth="1"/>
    <col min="15353" max="15356" width="8.125" style="3" customWidth="1"/>
    <col min="15357" max="15357" width="7.375" style="3" customWidth="1"/>
    <col min="15358" max="15358" width="7.25" style="3" customWidth="1"/>
    <col min="15359" max="15359" width="6.75" style="3" customWidth="1"/>
    <col min="15360" max="15363" width="8.125" style="3" customWidth="1"/>
    <col min="15364" max="15364" width="8.25" style="3" customWidth="1"/>
    <col min="15365" max="15365" width="8" style="3" customWidth="1"/>
    <col min="15366" max="15366" width="8.75" style="3" customWidth="1"/>
    <col min="15367" max="15367" width="9.25" style="3" customWidth="1"/>
    <col min="15368" max="15369" width="7.125" style="3" customWidth="1"/>
    <col min="15370" max="15370" width="8.75" style="3" customWidth="1"/>
    <col min="15371" max="15373" width="7.625" style="3" customWidth="1"/>
    <col min="15374" max="15376" width="6.375" style="3" customWidth="1"/>
    <col min="15377" max="15377" width="7" style="3" customWidth="1"/>
    <col min="15378" max="15378" width="8.125" style="3" bestFit="1" customWidth="1"/>
    <col min="15379" max="15607" width="15.625" style="3"/>
    <col min="15608" max="15608" width="15" style="3" customWidth="1"/>
    <col min="15609" max="15612" width="8.125" style="3" customWidth="1"/>
    <col min="15613" max="15613" width="7.375" style="3" customWidth="1"/>
    <col min="15614" max="15614" width="7.25" style="3" customWidth="1"/>
    <col min="15615" max="15615" width="6.75" style="3" customWidth="1"/>
    <col min="15616" max="15619" width="8.125" style="3" customWidth="1"/>
    <col min="15620" max="15620" width="8.25" style="3" customWidth="1"/>
    <col min="15621" max="15621" width="8" style="3" customWidth="1"/>
    <col min="15622" max="15622" width="8.75" style="3" customWidth="1"/>
    <col min="15623" max="15623" width="9.25" style="3" customWidth="1"/>
    <col min="15624" max="15625" width="7.125" style="3" customWidth="1"/>
    <col min="15626" max="15626" width="8.75" style="3" customWidth="1"/>
    <col min="15627" max="15629" width="7.625" style="3" customWidth="1"/>
    <col min="15630" max="15632" width="6.375" style="3" customWidth="1"/>
    <col min="15633" max="15633" width="7" style="3" customWidth="1"/>
    <col min="15634" max="15634" width="8.125" style="3" bestFit="1" customWidth="1"/>
    <col min="15635" max="15863" width="15.625" style="3"/>
    <col min="15864" max="15864" width="15" style="3" customWidth="1"/>
    <col min="15865" max="15868" width="8.125" style="3" customWidth="1"/>
    <col min="15869" max="15869" width="7.375" style="3" customWidth="1"/>
    <col min="15870" max="15870" width="7.25" style="3" customWidth="1"/>
    <col min="15871" max="15871" width="6.75" style="3" customWidth="1"/>
    <col min="15872" max="15875" width="8.125" style="3" customWidth="1"/>
    <col min="15876" max="15876" width="8.25" style="3" customWidth="1"/>
    <col min="15877" max="15877" width="8" style="3" customWidth="1"/>
    <col min="15878" max="15878" width="8.75" style="3" customWidth="1"/>
    <col min="15879" max="15879" width="9.25" style="3" customWidth="1"/>
    <col min="15880" max="15881" width="7.125" style="3" customWidth="1"/>
    <col min="15882" max="15882" width="8.75" style="3" customWidth="1"/>
    <col min="15883" max="15885" width="7.625" style="3" customWidth="1"/>
    <col min="15886" max="15888" width="6.375" style="3" customWidth="1"/>
    <col min="15889" max="15889" width="7" style="3" customWidth="1"/>
    <col min="15890" max="15890" width="8.125" style="3" bestFit="1" customWidth="1"/>
    <col min="15891" max="16119" width="15.625" style="3"/>
    <col min="16120" max="16120" width="15" style="3" customWidth="1"/>
    <col min="16121" max="16124" width="8.125" style="3" customWidth="1"/>
    <col min="16125" max="16125" width="7.375" style="3" customWidth="1"/>
    <col min="16126" max="16126" width="7.25" style="3" customWidth="1"/>
    <col min="16127" max="16127" width="6.75" style="3" customWidth="1"/>
    <col min="16128" max="16131" width="8.125" style="3" customWidth="1"/>
    <col min="16132" max="16132" width="8.25" style="3" customWidth="1"/>
    <col min="16133" max="16133" width="8" style="3" customWidth="1"/>
    <col min="16134" max="16134" width="8.75" style="3" customWidth="1"/>
    <col min="16135" max="16135" width="9.25" style="3" customWidth="1"/>
    <col min="16136" max="16137" width="7.125" style="3" customWidth="1"/>
    <col min="16138" max="16138" width="8.75" style="3" customWidth="1"/>
    <col min="16139" max="16141" width="7.625" style="3" customWidth="1"/>
    <col min="16142" max="16144" width="6.375" style="3" customWidth="1"/>
    <col min="16145" max="16145" width="7" style="3" customWidth="1"/>
    <col min="16146" max="16146" width="8.125" style="3" bestFit="1" customWidth="1"/>
    <col min="16147" max="16384" width="15.625" style="3"/>
  </cols>
  <sheetData>
    <row r="1" spans="1:26" ht="30" customHeight="1">
      <c r="A1" s="7" t="s">
        <v>81</v>
      </c>
    </row>
    <row r="2" spans="1:26" ht="24" customHeight="1">
      <c r="A2" s="8" t="s">
        <v>10</v>
      </c>
      <c r="B2" s="86" t="s">
        <v>56</v>
      </c>
      <c r="C2" s="91"/>
      <c r="D2" s="91"/>
      <c r="E2" s="112"/>
      <c r="F2" s="86" t="s">
        <v>18</v>
      </c>
      <c r="G2" s="91"/>
      <c r="H2" s="91"/>
      <c r="I2" s="112"/>
      <c r="J2" s="50" t="s">
        <v>71</v>
      </c>
      <c r="K2" s="57"/>
      <c r="L2" s="60" t="s">
        <v>72</v>
      </c>
      <c r="M2" s="35"/>
      <c r="N2" s="104"/>
      <c r="O2" s="104"/>
      <c r="X2" s="3"/>
      <c r="Y2" s="3"/>
      <c r="Z2" s="3"/>
    </row>
    <row r="3" spans="1:26" ht="24" customHeight="1">
      <c r="A3" s="9"/>
      <c r="B3" s="106" t="s">
        <v>73</v>
      </c>
      <c r="C3" s="106" t="s">
        <v>66</v>
      </c>
      <c r="D3" s="106" t="s">
        <v>68</v>
      </c>
      <c r="E3" s="106" t="s">
        <v>82</v>
      </c>
      <c r="F3" s="106" t="s">
        <v>73</v>
      </c>
      <c r="G3" s="106" t="s">
        <v>66</v>
      </c>
      <c r="H3" s="106" t="s">
        <v>68</v>
      </c>
      <c r="I3" s="106" t="s">
        <v>82</v>
      </c>
      <c r="J3" s="119" t="s">
        <v>66</v>
      </c>
      <c r="K3" s="119" t="s">
        <v>68</v>
      </c>
      <c r="L3" s="119" t="s">
        <v>66</v>
      </c>
      <c r="M3" s="120" t="s">
        <v>68</v>
      </c>
      <c r="N3" s="104"/>
      <c r="O3" s="104"/>
      <c r="X3" s="3"/>
      <c r="Y3" s="3"/>
      <c r="Z3" s="3"/>
    </row>
    <row r="4" spans="1:26" ht="36" customHeight="1">
      <c r="A4" s="10"/>
      <c r="B4" s="107"/>
      <c r="C4" s="107"/>
      <c r="D4" s="107"/>
      <c r="E4" s="107"/>
      <c r="F4" s="107"/>
      <c r="G4" s="107"/>
      <c r="H4" s="107"/>
      <c r="I4" s="107"/>
      <c r="J4" s="52"/>
      <c r="K4" s="52"/>
      <c r="L4" s="52"/>
      <c r="M4" s="121"/>
      <c r="N4" s="104"/>
      <c r="O4" s="104"/>
      <c r="X4" s="3"/>
      <c r="Y4" s="3"/>
      <c r="Z4" s="3"/>
    </row>
    <row r="5" spans="1:26" ht="23.25" customHeight="1">
      <c r="A5" s="11"/>
      <c r="B5" s="20"/>
      <c r="C5" s="108"/>
      <c r="D5" s="108"/>
      <c r="E5" s="8"/>
      <c r="F5" s="20"/>
      <c r="G5" s="20"/>
      <c r="H5" s="20"/>
      <c r="I5" s="8"/>
      <c r="J5" s="53"/>
      <c r="K5" s="58"/>
      <c r="L5" s="35"/>
      <c r="M5" s="122"/>
      <c r="X5" s="3"/>
      <c r="Y5" s="3"/>
      <c r="Z5" s="3"/>
    </row>
    <row r="6" spans="1:26" ht="23.25" customHeight="1">
      <c r="A6" s="12" t="s">
        <v>1</v>
      </c>
      <c r="B6" s="21">
        <f>SUM(B8:B10)</f>
        <v>116228</v>
      </c>
      <c r="C6" s="109">
        <f>SUM(C8:C10)</f>
        <v>113538</v>
      </c>
      <c r="D6" s="21">
        <f>SUM(D8:D10)</f>
        <v>2690</v>
      </c>
      <c r="E6" s="43">
        <f>D6/B6*100</f>
        <v>2.3144164917231649</v>
      </c>
      <c r="F6" s="21">
        <f>SUM(F8:F10)</f>
        <v>118919</v>
      </c>
      <c r="G6" s="109">
        <f>SUM(G8:G10)</f>
        <v>117175</v>
      </c>
      <c r="H6" s="21">
        <f>SUM(H8:H10)</f>
        <v>1744</v>
      </c>
      <c r="I6" s="43">
        <f>H6/F6*100</f>
        <v>1.4665444546287809</v>
      </c>
      <c r="J6" s="46">
        <f>C6-G6</f>
        <v>-3637</v>
      </c>
      <c r="K6" s="30">
        <f>D6-H6</f>
        <v>946</v>
      </c>
      <c r="L6" s="61">
        <f>J6/G6*100</f>
        <v>-3.1039044164710905</v>
      </c>
      <c r="M6" s="61">
        <f>K6/H6*100</f>
        <v>54.243119266055054</v>
      </c>
      <c r="N6" s="105"/>
      <c r="X6" s="3"/>
      <c r="Y6" s="3"/>
      <c r="Z6" s="3"/>
    </row>
    <row r="7" spans="1:26" ht="23.25" customHeight="1">
      <c r="A7" s="13"/>
      <c r="B7" s="21"/>
      <c r="C7" s="109"/>
      <c r="D7" s="21"/>
      <c r="E7" s="43"/>
      <c r="F7" s="21"/>
      <c r="G7" s="109"/>
      <c r="H7" s="21"/>
      <c r="I7" s="43"/>
      <c r="J7" s="46"/>
      <c r="K7" s="30"/>
      <c r="L7" s="61"/>
      <c r="M7" s="61"/>
      <c r="N7" s="105"/>
      <c r="X7" s="3"/>
      <c r="Y7" s="3"/>
      <c r="Z7" s="3"/>
    </row>
    <row r="8" spans="1:26" ht="23.25" customHeight="1">
      <c r="A8" s="14" t="s">
        <v>11</v>
      </c>
      <c r="B8" s="22">
        <f>SUM(B12:B19)</f>
        <v>81971</v>
      </c>
      <c r="C8" s="110">
        <f>SUM(C12:C19)</f>
        <v>79606</v>
      </c>
      <c r="D8" s="22">
        <f>SUM(D12:D19)</f>
        <v>2365</v>
      </c>
      <c r="E8" s="43">
        <f>D8/B8*100</f>
        <v>2.8851667052982153</v>
      </c>
      <c r="F8" s="22">
        <f>SUM(F12:F19)</f>
        <v>82655</v>
      </c>
      <c r="G8" s="110">
        <f>SUM(G12:G19)</f>
        <v>81137</v>
      </c>
      <c r="H8" s="22">
        <f>SUM(H12:H19)</f>
        <v>1518</v>
      </c>
      <c r="I8" s="43">
        <f>H8/F8*100</f>
        <v>1.836549513036114</v>
      </c>
      <c r="J8" s="46">
        <f t="shared" ref="J8:K10" si="0">C8-G8</f>
        <v>-1531</v>
      </c>
      <c r="K8" s="30">
        <f t="shared" si="0"/>
        <v>847</v>
      </c>
      <c r="L8" s="61">
        <f t="shared" ref="L8:M10" si="1">J8/G8*100</f>
        <v>-1.8869319792449806</v>
      </c>
      <c r="M8" s="61">
        <f t="shared" si="1"/>
        <v>55.797101449275367</v>
      </c>
      <c r="N8" s="105"/>
      <c r="X8" s="3"/>
      <c r="Y8" s="3"/>
      <c r="Z8" s="3"/>
    </row>
    <row r="9" spans="1:26" ht="23.25" customHeight="1">
      <c r="A9" s="14" t="s">
        <v>5</v>
      </c>
      <c r="B9" s="22">
        <f>SUM(B20:B28)</f>
        <v>25960</v>
      </c>
      <c r="C9" s="110">
        <f>SUM(C20:C28)</f>
        <v>25708</v>
      </c>
      <c r="D9" s="22">
        <f>SUM(D20:D28)</f>
        <v>252</v>
      </c>
      <c r="E9" s="43">
        <f>D9/B9*100</f>
        <v>0.9707241910631742</v>
      </c>
      <c r="F9" s="22">
        <f>SUM(F20:F28)</f>
        <v>26744</v>
      </c>
      <c r="G9" s="110">
        <f>SUM(G20:G28)</f>
        <v>26572</v>
      </c>
      <c r="H9" s="22">
        <f>SUM(H20:H28)</f>
        <v>172</v>
      </c>
      <c r="I9" s="43">
        <f>H9/F9*100</f>
        <v>0.64313490876458279</v>
      </c>
      <c r="J9" s="46">
        <f t="shared" si="0"/>
        <v>-864</v>
      </c>
      <c r="K9" s="30">
        <f t="shared" si="0"/>
        <v>80</v>
      </c>
      <c r="L9" s="61">
        <f t="shared" si="1"/>
        <v>-3.251542977570375</v>
      </c>
      <c r="M9" s="61">
        <f t="shared" si="1"/>
        <v>46.511627906976742</v>
      </c>
      <c r="N9" s="105"/>
      <c r="X9" s="3"/>
      <c r="Y9" s="3"/>
      <c r="Z9" s="3"/>
    </row>
    <row r="10" spans="1:26" ht="23.25" customHeight="1">
      <c r="A10" s="14" t="s">
        <v>14</v>
      </c>
      <c r="B10" s="22">
        <f>SUM(B29:B31)</f>
        <v>8297</v>
      </c>
      <c r="C10" s="110">
        <f>SUM(C29:C31)</f>
        <v>8224</v>
      </c>
      <c r="D10" s="22">
        <f>SUM(D29:D31)</f>
        <v>73</v>
      </c>
      <c r="E10" s="43">
        <f>D10/B10*100</f>
        <v>0.87983608533204771</v>
      </c>
      <c r="F10" s="22">
        <f>SUM(F29:F31)</f>
        <v>9520</v>
      </c>
      <c r="G10" s="110">
        <f>SUM(G29:G31)</f>
        <v>9466</v>
      </c>
      <c r="H10" s="22">
        <f>SUM(H29:H31)</f>
        <v>54</v>
      </c>
      <c r="I10" s="43">
        <f>H10/F10*100</f>
        <v>0.5672268907563025</v>
      </c>
      <c r="J10" s="46">
        <f t="shared" si="0"/>
        <v>-1242</v>
      </c>
      <c r="K10" s="30">
        <f t="shared" si="0"/>
        <v>19</v>
      </c>
      <c r="L10" s="61">
        <f t="shared" si="1"/>
        <v>-13.120642298753433</v>
      </c>
      <c r="M10" s="61">
        <f t="shared" si="1"/>
        <v>35.185185185185183</v>
      </c>
      <c r="N10" s="105"/>
      <c r="X10" s="3"/>
      <c r="Y10" s="3"/>
      <c r="Z10" s="3"/>
    </row>
    <row r="11" spans="1:26" ht="23.25" customHeight="1">
      <c r="A11" s="12"/>
      <c r="B11" s="23"/>
      <c r="D11" s="23"/>
      <c r="E11" s="44"/>
      <c r="F11" s="23"/>
      <c r="H11" s="23"/>
      <c r="I11" s="116"/>
      <c r="J11" s="54"/>
      <c r="K11" s="32"/>
      <c r="L11" s="62"/>
      <c r="M11" s="62"/>
      <c r="N11" s="105"/>
      <c r="X11" s="3"/>
      <c r="Y11" s="3"/>
      <c r="Z11" s="3"/>
    </row>
    <row r="12" spans="1:26" ht="23.25" customHeight="1">
      <c r="A12" s="15" t="s">
        <v>13</v>
      </c>
      <c r="B12" s="24">
        <v>11537</v>
      </c>
      <c r="C12" s="111">
        <v>11155</v>
      </c>
      <c r="D12" s="27">
        <v>382</v>
      </c>
      <c r="E12" s="113">
        <f t="shared" ref="E12:E31" si="2">D12/B12*100</f>
        <v>3.3110860709023147</v>
      </c>
      <c r="F12" s="24">
        <v>12105</v>
      </c>
      <c r="G12" s="111">
        <v>11862</v>
      </c>
      <c r="H12" s="27">
        <v>243</v>
      </c>
      <c r="I12" s="117">
        <f t="shared" ref="I12:I31" si="3">H12/F12*100</f>
        <v>2.0074349442379185</v>
      </c>
      <c r="J12" s="55">
        <f t="shared" ref="J12:K31" si="4">C12-G12</f>
        <v>-707</v>
      </c>
      <c r="K12" s="59">
        <f t="shared" si="4"/>
        <v>139</v>
      </c>
      <c r="L12" s="63">
        <f t="shared" ref="L12:M24" si="5">J12/G12*100</f>
        <v>-5.9602090709829705</v>
      </c>
      <c r="M12" s="123">
        <f t="shared" si="5"/>
        <v>57.201646090534972</v>
      </c>
      <c r="N12" s="105"/>
      <c r="X12" s="3"/>
      <c r="Y12" s="3"/>
      <c r="Z12" s="3"/>
    </row>
    <row r="13" spans="1:26" ht="23.25" customHeight="1">
      <c r="A13" s="12" t="s">
        <v>3</v>
      </c>
      <c r="B13" s="22">
        <v>16408</v>
      </c>
      <c r="C13" s="110">
        <v>15965</v>
      </c>
      <c r="D13" s="23">
        <v>443</v>
      </c>
      <c r="E13" s="113">
        <f t="shared" si="2"/>
        <v>2.6999024865919066</v>
      </c>
      <c r="F13" s="46">
        <v>16230</v>
      </c>
      <c r="G13" s="110">
        <v>15958</v>
      </c>
      <c r="H13" s="23">
        <v>272</v>
      </c>
      <c r="I13" s="43">
        <f t="shared" si="3"/>
        <v>1.6759088108441158</v>
      </c>
      <c r="J13" s="54">
        <f t="shared" si="4"/>
        <v>7</v>
      </c>
      <c r="K13" s="32">
        <f t="shared" si="4"/>
        <v>171</v>
      </c>
      <c r="L13" s="64">
        <f t="shared" si="5"/>
        <v>4.386514600827171e-002</v>
      </c>
      <c r="M13" s="61">
        <f t="shared" si="5"/>
        <v>62.867647058823529</v>
      </c>
      <c r="N13" s="105"/>
      <c r="X13" s="3"/>
      <c r="Y13" s="3"/>
      <c r="Z13" s="3"/>
    </row>
    <row r="14" spans="1:26" s="4" customFormat="1" ht="23.25" customHeight="1">
      <c r="A14" s="12" t="s">
        <v>20</v>
      </c>
      <c r="B14" s="22">
        <v>7441</v>
      </c>
      <c r="C14" s="22">
        <v>7238</v>
      </c>
      <c r="D14" s="23">
        <v>203</v>
      </c>
      <c r="E14" s="113">
        <f t="shared" si="2"/>
        <v>2.7281279397930387</v>
      </c>
      <c r="F14" s="46">
        <v>7226</v>
      </c>
      <c r="G14" s="22">
        <v>7068</v>
      </c>
      <c r="H14" s="23">
        <v>158</v>
      </c>
      <c r="I14" s="43">
        <f t="shared" si="3"/>
        <v>2.1865485745917521</v>
      </c>
      <c r="J14" s="54">
        <f t="shared" si="4"/>
        <v>170</v>
      </c>
      <c r="K14" s="32">
        <f t="shared" si="4"/>
        <v>45</v>
      </c>
      <c r="L14" s="64">
        <f t="shared" si="5"/>
        <v>2.4052065647990948</v>
      </c>
      <c r="M14" s="61">
        <f t="shared" si="5"/>
        <v>28.481012658227851</v>
      </c>
      <c r="N14" s="100"/>
      <c r="O14" s="23"/>
      <c r="P14" s="23"/>
      <c r="Q14" s="23"/>
      <c r="R14" s="23"/>
      <c r="S14" s="23"/>
      <c r="T14" s="23"/>
      <c r="U14" s="23"/>
      <c r="V14" s="23"/>
      <c r="W14" s="23"/>
    </row>
    <row r="15" spans="1:26" s="4" customFormat="1" ht="23.25" customHeight="1">
      <c r="A15" s="12" t="s">
        <v>24</v>
      </c>
      <c r="B15" s="22">
        <v>18716</v>
      </c>
      <c r="C15" s="22">
        <v>17920</v>
      </c>
      <c r="D15" s="28">
        <v>796</v>
      </c>
      <c r="E15" s="113">
        <f t="shared" si="2"/>
        <v>4.253045522547553</v>
      </c>
      <c r="F15" s="46">
        <v>18579</v>
      </c>
      <c r="G15" s="22">
        <v>18060</v>
      </c>
      <c r="H15" s="28">
        <v>519</v>
      </c>
      <c r="I15" s="43">
        <f t="shared" si="3"/>
        <v>2.7934765057322783</v>
      </c>
      <c r="J15" s="54">
        <f t="shared" si="4"/>
        <v>-140</v>
      </c>
      <c r="K15" s="32">
        <f t="shared" si="4"/>
        <v>277</v>
      </c>
      <c r="L15" s="64">
        <f t="shared" si="5"/>
        <v>-0.77519379844961245</v>
      </c>
      <c r="M15" s="61">
        <f t="shared" si="5"/>
        <v>53.371868978805395</v>
      </c>
      <c r="N15" s="100"/>
      <c r="O15" s="23"/>
      <c r="P15" s="23"/>
      <c r="Q15" s="23"/>
      <c r="R15" s="23"/>
      <c r="S15" s="23"/>
      <c r="T15" s="23"/>
      <c r="U15" s="23"/>
      <c r="V15" s="23"/>
      <c r="W15" s="23"/>
    </row>
    <row r="16" spans="1:26" s="4" customFormat="1" ht="23.25" customHeight="1">
      <c r="A16" s="12" t="s">
        <v>25</v>
      </c>
      <c r="B16" s="22">
        <v>12901</v>
      </c>
      <c r="C16" s="22">
        <v>12585</v>
      </c>
      <c r="D16" s="23">
        <v>316</v>
      </c>
      <c r="E16" s="113">
        <f t="shared" si="2"/>
        <v>2.449422525385629</v>
      </c>
      <c r="F16" s="46">
        <v>12531</v>
      </c>
      <c r="G16" s="22">
        <v>12372</v>
      </c>
      <c r="H16" s="23">
        <v>159</v>
      </c>
      <c r="I16" s="43">
        <f t="shared" si="3"/>
        <v>1.2688532439549915</v>
      </c>
      <c r="J16" s="54">
        <f t="shared" si="4"/>
        <v>213</v>
      </c>
      <c r="K16" s="32">
        <f t="shared" si="4"/>
        <v>157</v>
      </c>
      <c r="L16" s="64">
        <f t="shared" si="5"/>
        <v>1.7216294859359844</v>
      </c>
      <c r="M16" s="61">
        <f t="shared" si="5"/>
        <v>98.742138364779876</v>
      </c>
      <c r="N16" s="100"/>
      <c r="O16" s="23"/>
      <c r="P16" s="23"/>
      <c r="Q16" s="23"/>
      <c r="R16" s="23"/>
      <c r="S16" s="23"/>
      <c r="T16" s="23"/>
      <c r="U16" s="23"/>
      <c r="V16" s="23"/>
      <c r="W16" s="23"/>
    </row>
    <row r="17" spans="1:26" s="4" customFormat="1" ht="23.25" customHeight="1">
      <c r="A17" s="12" t="s">
        <v>28</v>
      </c>
      <c r="B17" s="22">
        <v>4201</v>
      </c>
      <c r="C17" s="22">
        <v>4078</v>
      </c>
      <c r="D17" s="28">
        <v>123</v>
      </c>
      <c r="E17" s="113">
        <f t="shared" si="2"/>
        <v>2.9278743156391336</v>
      </c>
      <c r="F17" s="46">
        <v>4221</v>
      </c>
      <c r="G17" s="22">
        <v>4129</v>
      </c>
      <c r="H17" s="28">
        <v>92</v>
      </c>
      <c r="I17" s="43">
        <f t="shared" si="3"/>
        <v>2.179578298981284</v>
      </c>
      <c r="J17" s="54">
        <f t="shared" si="4"/>
        <v>-51</v>
      </c>
      <c r="K17" s="32">
        <f t="shared" si="4"/>
        <v>31</v>
      </c>
      <c r="L17" s="64">
        <f t="shared" si="5"/>
        <v>-1.2351658997335917</v>
      </c>
      <c r="M17" s="61">
        <f t="shared" si="5"/>
        <v>33.695652173913047</v>
      </c>
      <c r="N17" s="100"/>
      <c r="O17" s="23"/>
      <c r="P17" s="23"/>
      <c r="Q17" s="23"/>
      <c r="R17" s="23"/>
      <c r="S17" s="23"/>
      <c r="T17" s="23"/>
      <c r="U17" s="23"/>
      <c r="V17" s="23"/>
      <c r="W17" s="23"/>
    </row>
    <row r="18" spans="1:26" s="4" customFormat="1" ht="23.25" customHeight="1">
      <c r="A18" s="12" t="s">
        <v>19</v>
      </c>
      <c r="B18" s="22">
        <v>2082</v>
      </c>
      <c r="C18" s="22">
        <v>2071</v>
      </c>
      <c r="D18" s="28">
        <v>11</v>
      </c>
      <c r="E18" s="113">
        <f t="shared" si="2"/>
        <v>0.52833813640730076</v>
      </c>
      <c r="F18" s="46">
        <v>2299</v>
      </c>
      <c r="G18" s="22">
        <v>2294</v>
      </c>
      <c r="H18" s="28">
        <v>5</v>
      </c>
      <c r="I18" s="43">
        <f t="shared" si="3"/>
        <v>0.2174858634188778</v>
      </c>
      <c r="J18" s="54">
        <f t="shared" si="4"/>
        <v>-223</v>
      </c>
      <c r="K18" s="32">
        <f t="shared" si="4"/>
        <v>6</v>
      </c>
      <c r="L18" s="64">
        <f t="shared" si="5"/>
        <v>-9.7210113339145607</v>
      </c>
      <c r="M18" s="61">
        <f t="shared" si="5"/>
        <v>120</v>
      </c>
      <c r="N18" s="100"/>
      <c r="O18" s="23"/>
      <c r="P18" s="23"/>
      <c r="Q18" s="23"/>
      <c r="R18" s="23"/>
      <c r="S18" s="23"/>
      <c r="T18" s="23"/>
      <c r="U18" s="23"/>
      <c r="V18" s="23"/>
      <c r="W18" s="23"/>
    </row>
    <row r="19" spans="1:26" s="4" customFormat="1" ht="23.25" customHeight="1">
      <c r="A19" s="12" t="s">
        <v>31</v>
      </c>
      <c r="B19" s="22">
        <v>8685</v>
      </c>
      <c r="C19" s="22">
        <v>8594</v>
      </c>
      <c r="D19" s="28">
        <v>91</v>
      </c>
      <c r="E19" s="113">
        <f t="shared" si="2"/>
        <v>1.047783534830167</v>
      </c>
      <c r="F19" s="46">
        <v>9464</v>
      </c>
      <c r="G19" s="22">
        <v>9394</v>
      </c>
      <c r="H19" s="28">
        <v>70</v>
      </c>
      <c r="I19" s="43">
        <f t="shared" si="3"/>
        <v>0.7396449704142013</v>
      </c>
      <c r="J19" s="54">
        <f t="shared" si="4"/>
        <v>-800</v>
      </c>
      <c r="K19" s="32">
        <f t="shared" si="4"/>
        <v>21</v>
      </c>
      <c r="L19" s="64">
        <f t="shared" si="5"/>
        <v>-8.5160740898445813</v>
      </c>
      <c r="M19" s="61">
        <f t="shared" si="5"/>
        <v>30</v>
      </c>
      <c r="N19" s="100"/>
      <c r="O19" s="23"/>
      <c r="P19" s="23"/>
      <c r="Q19" s="23"/>
      <c r="R19" s="23"/>
      <c r="S19" s="23"/>
      <c r="T19" s="23"/>
      <c r="U19" s="23"/>
      <c r="V19" s="23"/>
      <c r="W19" s="23"/>
    </row>
    <row r="20" spans="1:26" s="4" customFormat="1" ht="23.25" customHeight="1">
      <c r="A20" s="12" t="s">
        <v>34</v>
      </c>
      <c r="B20" s="22">
        <v>8605</v>
      </c>
      <c r="C20" s="22">
        <v>8535</v>
      </c>
      <c r="D20" s="23">
        <v>70</v>
      </c>
      <c r="E20" s="113">
        <f t="shared" si="2"/>
        <v>0.81348053457292269</v>
      </c>
      <c r="F20" s="46">
        <v>8354</v>
      </c>
      <c r="G20" s="22">
        <v>8317</v>
      </c>
      <c r="H20" s="23">
        <v>37</v>
      </c>
      <c r="I20" s="43">
        <f t="shared" si="3"/>
        <v>0.44290160402202527</v>
      </c>
      <c r="J20" s="54">
        <f t="shared" si="4"/>
        <v>218</v>
      </c>
      <c r="K20" s="32">
        <f t="shared" si="4"/>
        <v>33</v>
      </c>
      <c r="L20" s="64">
        <f t="shared" si="5"/>
        <v>2.6211374293615486</v>
      </c>
      <c r="M20" s="61">
        <f t="shared" si="5"/>
        <v>89.189189189189193</v>
      </c>
      <c r="N20" s="100"/>
      <c r="O20" s="23"/>
      <c r="P20" s="23"/>
      <c r="Q20" s="23"/>
      <c r="R20" s="23"/>
      <c r="S20" s="23"/>
      <c r="T20" s="23"/>
      <c r="U20" s="23"/>
      <c r="V20" s="23"/>
      <c r="W20" s="23"/>
    </row>
    <row r="21" spans="1:26" s="4" customFormat="1" ht="23.25" customHeight="1">
      <c r="A21" s="12" t="s">
        <v>9</v>
      </c>
      <c r="B21" s="22">
        <v>4838</v>
      </c>
      <c r="C21" s="22">
        <v>4817</v>
      </c>
      <c r="D21" s="28">
        <v>21</v>
      </c>
      <c r="E21" s="113">
        <f t="shared" si="2"/>
        <v>0.43406366267052499</v>
      </c>
      <c r="F21" s="46">
        <v>4743</v>
      </c>
      <c r="G21" s="22">
        <v>4719</v>
      </c>
      <c r="H21" s="28">
        <v>24</v>
      </c>
      <c r="I21" s="43">
        <f t="shared" si="3"/>
        <v>0.50600885515496519</v>
      </c>
      <c r="J21" s="54">
        <f t="shared" si="4"/>
        <v>98</v>
      </c>
      <c r="K21" s="32">
        <f t="shared" si="4"/>
        <v>-3</v>
      </c>
      <c r="L21" s="64">
        <f t="shared" si="5"/>
        <v>2.0767111676202585</v>
      </c>
      <c r="M21" s="61">
        <f t="shared" si="5"/>
        <v>-12.5</v>
      </c>
      <c r="N21" s="100"/>
      <c r="O21" s="23"/>
      <c r="P21" s="23"/>
      <c r="Q21" s="23"/>
      <c r="R21" s="23"/>
      <c r="S21" s="23"/>
      <c r="T21" s="23"/>
      <c r="U21" s="23"/>
      <c r="V21" s="23"/>
      <c r="W21" s="23"/>
    </row>
    <row r="22" spans="1:26" s="4" customFormat="1" ht="23.25" customHeight="1">
      <c r="A22" s="12" t="s">
        <v>35</v>
      </c>
      <c r="B22" s="22">
        <v>1894</v>
      </c>
      <c r="C22" s="22">
        <v>1844</v>
      </c>
      <c r="D22" s="28">
        <v>50</v>
      </c>
      <c r="E22" s="113">
        <f t="shared" si="2"/>
        <v>2.6399155227032733</v>
      </c>
      <c r="F22" s="46">
        <v>1989</v>
      </c>
      <c r="G22" s="22">
        <v>1947</v>
      </c>
      <c r="H22" s="28">
        <v>42</v>
      </c>
      <c r="I22" s="43">
        <f t="shared" si="3"/>
        <v>2.1116138763197587</v>
      </c>
      <c r="J22" s="54">
        <f t="shared" si="4"/>
        <v>-103</v>
      </c>
      <c r="K22" s="32">
        <f t="shared" si="4"/>
        <v>8</v>
      </c>
      <c r="L22" s="64">
        <f t="shared" si="5"/>
        <v>-5.2901900359527483</v>
      </c>
      <c r="M22" s="61">
        <f t="shared" si="5"/>
        <v>19.047619047619047</v>
      </c>
      <c r="N22" s="100"/>
      <c r="O22" s="23"/>
      <c r="P22" s="23"/>
      <c r="Q22" s="23"/>
      <c r="R22" s="23"/>
      <c r="S22" s="23"/>
      <c r="T22" s="23"/>
      <c r="U22" s="23"/>
      <c r="V22" s="23"/>
      <c r="W22" s="23"/>
    </row>
    <row r="23" spans="1:26" s="4" customFormat="1" ht="23.25" customHeight="1">
      <c r="A23" s="12" t="s">
        <v>30</v>
      </c>
      <c r="B23" s="22">
        <v>2160</v>
      </c>
      <c r="C23" s="22">
        <v>2141</v>
      </c>
      <c r="D23" s="28">
        <v>19</v>
      </c>
      <c r="E23" s="113">
        <f t="shared" si="2"/>
        <v>0.87962962962962965</v>
      </c>
      <c r="F23" s="46">
        <v>2367</v>
      </c>
      <c r="G23" s="22">
        <v>2348</v>
      </c>
      <c r="H23" s="28">
        <v>19</v>
      </c>
      <c r="I23" s="43">
        <f t="shared" si="3"/>
        <v>0.8027038445289395</v>
      </c>
      <c r="J23" s="54">
        <f t="shared" si="4"/>
        <v>-207</v>
      </c>
      <c r="K23" s="32">
        <f t="shared" si="4"/>
        <v>0</v>
      </c>
      <c r="L23" s="64">
        <f t="shared" si="5"/>
        <v>-8.8160136286201016</v>
      </c>
      <c r="M23" s="124">
        <f t="shared" si="5"/>
        <v>0</v>
      </c>
      <c r="N23" s="100"/>
      <c r="O23" s="23"/>
      <c r="P23" s="23"/>
      <c r="Q23" s="23"/>
      <c r="R23" s="23"/>
      <c r="S23" s="23"/>
      <c r="T23" s="23"/>
      <c r="U23" s="23"/>
      <c r="V23" s="23"/>
      <c r="W23" s="23"/>
    </row>
    <row r="24" spans="1:26" s="4" customFormat="1" ht="23.25" customHeight="1">
      <c r="A24" s="12" t="s">
        <v>37</v>
      </c>
      <c r="B24" s="22">
        <v>1039</v>
      </c>
      <c r="C24" s="22">
        <v>1030</v>
      </c>
      <c r="D24" s="28">
        <v>9</v>
      </c>
      <c r="E24" s="113">
        <f t="shared" si="2"/>
        <v>0.86621751684311821</v>
      </c>
      <c r="F24" s="46">
        <v>1104</v>
      </c>
      <c r="G24" s="22">
        <v>1095</v>
      </c>
      <c r="H24" s="28">
        <v>9</v>
      </c>
      <c r="I24" s="43">
        <f t="shared" si="3"/>
        <v>0.815217391304348</v>
      </c>
      <c r="J24" s="54">
        <f t="shared" si="4"/>
        <v>-65</v>
      </c>
      <c r="K24" s="32">
        <f t="shared" si="4"/>
        <v>0</v>
      </c>
      <c r="L24" s="64">
        <f t="shared" si="5"/>
        <v>-5.93607305936073</v>
      </c>
      <c r="M24" s="124">
        <f t="shared" si="5"/>
        <v>0</v>
      </c>
      <c r="N24" s="100"/>
      <c r="O24" s="23"/>
      <c r="P24" s="23"/>
      <c r="Q24" s="23"/>
      <c r="R24" s="23"/>
      <c r="S24" s="23"/>
      <c r="T24" s="23"/>
      <c r="U24" s="23"/>
      <c r="V24" s="23"/>
      <c r="W24" s="23"/>
    </row>
    <row r="25" spans="1:26" s="4" customFormat="1" ht="23.25" customHeight="1">
      <c r="A25" s="12" t="s">
        <v>42</v>
      </c>
      <c r="B25" s="22">
        <v>2172</v>
      </c>
      <c r="C25" s="22">
        <v>2163</v>
      </c>
      <c r="D25" s="28">
        <v>9</v>
      </c>
      <c r="E25" s="113">
        <f t="shared" si="2"/>
        <v>0.4143646408839779</v>
      </c>
      <c r="F25" s="46">
        <v>2359</v>
      </c>
      <c r="G25" s="22">
        <v>2359</v>
      </c>
      <c r="H25" s="28">
        <v>0</v>
      </c>
      <c r="I25" s="43">
        <f t="shared" si="3"/>
        <v>0</v>
      </c>
      <c r="J25" s="54">
        <f t="shared" si="4"/>
        <v>-196</v>
      </c>
      <c r="K25" s="32">
        <f t="shared" si="4"/>
        <v>9</v>
      </c>
      <c r="L25" s="64">
        <f t="shared" ref="L25:L31" si="6">J25/G25*100</f>
        <v>-8.3086053412462899</v>
      </c>
      <c r="M25" s="124">
        <v>0</v>
      </c>
      <c r="N25" s="100"/>
      <c r="O25" s="23"/>
      <c r="P25" s="23"/>
      <c r="Q25" s="23"/>
      <c r="R25" s="23"/>
      <c r="S25" s="23"/>
      <c r="T25" s="23"/>
      <c r="U25" s="23"/>
      <c r="V25" s="23"/>
      <c r="W25" s="23"/>
    </row>
    <row r="26" spans="1:26" s="4" customFormat="1" ht="23.25" customHeight="1">
      <c r="A26" s="12" t="s">
        <v>45</v>
      </c>
      <c r="B26" s="22">
        <v>865</v>
      </c>
      <c r="C26" s="22">
        <v>860</v>
      </c>
      <c r="D26" s="28">
        <v>5</v>
      </c>
      <c r="E26" s="113">
        <f t="shared" si="2"/>
        <v>0.57803468208092479</v>
      </c>
      <c r="F26" s="46">
        <v>1019</v>
      </c>
      <c r="G26" s="22">
        <v>1016</v>
      </c>
      <c r="H26" s="28">
        <v>3</v>
      </c>
      <c r="I26" s="43">
        <f t="shared" si="3"/>
        <v>0.29440628066732089</v>
      </c>
      <c r="J26" s="54">
        <f t="shared" si="4"/>
        <v>-156</v>
      </c>
      <c r="K26" s="32">
        <f t="shared" si="4"/>
        <v>2</v>
      </c>
      <c r="L26" s="64">
        <f t="shared" si="6"/>
        <v>-15.354330708661418</v>
      </c>
      <c r="M26" s="61">
        <f t="shared" ref="M26:M31" si="7">K26/H26*100</f>
        <v>66.666666666666657</v>
      </c>
      <c r="N26" s="100"/>
      <c r="O26" s="23"/>
      <c r="P26" s="23"/>
      <c r="Q26" s="23"/>
      <c r="R26" s="23"/>
      <c r="S26" s="23"/>
      <c r="T26" s="23"/>
      <c r="U26" s="23"/>
      <c r="V26" s="23"/>
      <c r="W26" s="23"/>
    </row>
    <row r="27" spans="1:26" s="4" customFormat="1" ht="23.25" customHeight="1">
      <c r="A27" s="12" t="s">
        <v>17</v>
      </c>
      <c r="B27" s="22">
        <v>3271</v>
      </c>
      <c r="C27" s="22">
        <v>3225</v>
      </c>
      <c r="D27" s="28">
        <v>46</v>
      </c>
      <c r="E27" s="113">
        <f t="shared" si="2"/>
        <v>1.4062977682665851</v>
      </c>
      <c r="F27" s="46">
        <v>3528</v>
      </c>
      <c r="G27" s="22">
        <v>3499</v>
      </c>
      <c r="H27" s="28">
        <v>29</v>
      </c>
      <c r="I27" s="43">
        <f t="shared" si="3"/>
        <v>0.82199546485260766</v>
      </c>
      <c r="J27" s="54">
        <f t="shared" si="4"/>
        <v>-274</v>
      </c>
      <c r="K27" s="32">
        <f t="shared" si="4"/>
        <v>17</v>
      </c>
      <c r="L27" s="64">
        <f t="shared" si="6"/>
        <v>-7.8308088025150049</v>
      </c>
      <c r="M27" s="61">
        <f t="shared" si="7"/>
        <v>58.620689655172406</v>
      </c>
      <c r="N27" s="100"/>
      <c r="O27" s="23"/>
      <c r="P27" s="23"/>
      <c r="Q27" s="23"/>
      <c r="R27" s="23"/>
      <c r="S27" s="23"/>
      <c r="T27" s="23"/>
      <c r="U27" s="23"/>
      <c r="V27" s="23"/>
      <c r="W27" s="23"/>
    </row>
    <row r="28" spans="1:26" s="4" customFormat="1" ht="23.25" customHeight="1">
      <c r="A28" s="12" t="s">
        <v>48</v>
      </c>
      <c r="B28" s="22">
        <v>1116</v>
      </c>
      <c r="C28" s="22">
        <v>1093</v>
      </c>
      <c r="D28" s="28">
        <v>23</v>
      </c>
      <c r="E28" s="113">
        <f t="shared" si="2"/>
        <v>2.0609318996415773</v>
      </c>
      <c r="F28" s="46">
        <v>1281</v>
      </c>
      <c r="G28" s="22">
        <v>1272</v>
      </c>
      <c r="H28" s="28">
        <v>9</v>
      </c>
      <c r="I28" s="43">
        <f t="shared" si="3"/>
        <v>0.70257611241217799</v>
      </c>
      <c r="J28" s="54">
        <f t="shared" si="4"/>
        <v>-179</v>
      </c>
      <c r="K28" s="32">
        <f t="shared" si="4"/>
        <v>14</v>
      </c>
      <c r="L28" s="64">
        <f t="shared" si="6"/>
        <v>-14.072327044025156</v>
      </c>
      <c r="M28" s="61">
        <f t="shared" si="7"/>
        <v>155.55555555555557</v>
      </c>
      <c r="N28" s="100"/>
      <c r="O28" s="23"/>
      <c r="P28" s="23"/>
      <c r="Q28" s="23"/>
      <c r="R28" s="23"/>
      <c r="S28" s="23"/>
      <c r="T28" s="23"/>
      <c r="U28" s="23"/>
      <c r="V28" s="23"/>
      <c r="W28" s="23"/>
    </row>
    <row r="29" spans="1:26" s="4" customFormat="1" ht="23.25" customHeight="1">
      <c r="A29" s="12" t="s">
        <v>46</v>
      </c>
      <c r="B29" s="22">
        <v>5555</v>
      </c>
      <c r="C29" s="22">
        <v>5499</v>
      </c>
      <c r="D29" s="28">
        <v>56</v>
      </c>
      <c r="E29" s="113">
        <f t="shared" si="2"/>
        <v>1.008100810081008</v>
      </c>
      <c r="F29" s="46">
        <v>6288</v>
      </c>
      <c r="G29" s="22">
        <v>6254</v>
      </c>
      <c r="H29" s="28">
        <v>34</v>
      </c>
      <c r="I29" s="43">
        <f t="shared" si="3"/>
        <v>0.54071246819338414</v>
      </c>
      <c r="J29" s="54">
        <f t="shared" si="4"/>
        <v>-755</v>
      </c>
      <c r="K29" s="32">
        <f t="shared" si="4"/>
        <v>22</v>
      </c>
      <c r="L29" s="64">
        <f t="shared" si="6"/>
        <v>-12.072273744803326</v>
      </c>
      <c r="M29" s="61">
        <f t="shared" si="7"/>
        <v>64.705882352941174</v>
      </c>
      <c r="N29" s="100"/>
      <c r="O29" s="23"/>
      <c r="P29" s="23"/>
      <c r="Q29" s="23"/>
      <c r="R29" s="23"/>
      <c r="S29" s="23"/>
      <c r="T29" s="23"/>
      <c r="U29" s="23"/>
      <c r="V29" s="23"/>
      <c r="W29" s="23"/>
    </row>
    <row r="30" spans="1:26" s="4" customFormat="1" ht="23.25" customHeight="1">
      <c r="A30" s="12" t="s">
        <v>43</v>
      </c>
      <c r="B30" s="22">
        <v>2094</v>
      </c>
      <c r="C30" s="22">
        <v>2078</v>
      </c>
      <c r="D30" s="28">
        <v>16</v>
      </c>
      <c r="E30" s="113">
        <f t="shared" si="2"/>
        <v>0.76408787010506207</v>
      </c>
      <c r="F30" s="46">
        <v>2420</v>
      </c>
      <c r="G30" s="22">
        <v>2403</v>
      </c>
      <c r="H30" s="28">
        <v>17</v>
      </c>
      <c r="I30" s="43">
        <f t="shared" si="3"/>
        <v>0.7024793388429752</v>
      </c>
      <c r="J30" s="54">
        <f t="shared" si="4"/>
        <v>-325</v>
      </c>
      <c r="K30" s="32">
        <f t="shared" si="4"/>
        <v>-1</v>
      </c>
      <c r="L30" s="64">
        <f t="shared" si="6"/>
        <v>-13.524760715771952</v>
      </c>
      <c r="M30" s="61">
        <f t="shared" si="7"/>
        <v>-5.8823529411764701</v>
      </c>
      <c r="N30" s="100"/>
      <c r="O30" s="23"/>
      <c r="P30" s="23"/>
      <c r="Q30" s="23"/>
      <c r="R30" s="23"/>
      <c r="S30" s="23"/>
      <c r="T30" s="23"/>
      <c r="U30" s="23"/>
      <c r="V30" s="23"/>
      <c r="W30" s="23"/>
    </row>
    <row r="31" spans="1:26" s="4" customFormat="1" ht="23.25" customHeight="1">
      <c r="A31" s="16" t="s">
        <v>51</v>
      </c>
      <c r="B31" s="22">
        <v>648</v>
      </c>
      <c r="C31" s="22">
        <v>647</v>
      </c>
      <c r="D31" s="28">
        <v>1</v>
      </c>
      <c r="E31" s="113">
        <f t="shared" si="2"/>
        <v>0.15432098765432098</v>
      </c>
      <c r="F31" s="47">
        <v>812</v>
      </c>
      <c r="G31" s="115">
        <v>809</v>
      </c>
      <c r="H31" s="37">
        <v>3</v>
      </c>
      <c r="I31" s="118">
        <f t="shared" si="3"/>
        <v>0.36945812807881767</v>
      </c>
      <c r="J31" s="54">
        <f t="shared" si="4"/>
        <v>-162</v>
      </c>
      <c r="K31" s="32">
        <f t="shared" si="4"/>
        <v>-2</v>
      </c>
      <c r="L31" s="64">
        <f t="shared" si="6"/>
        <v>-20.024721878862795</v>
      </c>
      <c r="M31" s="61">
        <f t="shared" si="7"/>
        <v>-66.666666666666657</v>
      </c>
      <c r="N31" s="100"/>
      <c r="O31" s="23"/>
      <c r="P31" s="23"/>
      <c r="Q31" s="23"/>
      <c r="R31" s="23"/>
      <c r="S31" s="23"/>
      <c r="T31" s="23"/>
      <c r="U31" s="23"/>
      <c r="V31" s="23"/>
      <c r="W31" s="23"/>
    </row>
    <row r="32" spans="1:26" s="4" customFormat="1" ht="23.25" customHeight="1">
      <c r="A32" s="16" t="s">
        <v>54</v>
      </c>
      <c r="B32" s="25">
        <f>B6/20</f>
        <v>5811.4</v>
      </c>
      <c r="C32" s="29">
        <f>C6/20</f>
        <v>5676.9</v>
      </c>
      <c r="D32" s="29">
        <f>D6/20</f>
        <v>134.5</v>
      </c>
      <c r="E32" s="114">
        <f>SUM(E12:E31)/20</f>
        <v>1.5982513028614982</v>
      </c>
      <c r="F32" s="48">
        <f>F6/20</f>
        <v>5945.95</v>
      </c>
      <c r="G32" s="37">
        <f>G6/20</f>
        <v>5858.75</v>
      </c>
      <c r="H32" s="37">
        <f>H6/20</f>
        <v>87.2</v>
      </c>
      <c r="I32" s="118">
        <f>SUM(I12:I31)/20</f>
        <v>1.0589502288276369</v>
      </c>
      <c r="J32" s="25">
        <f>SUM(J12:J31)/20</f>
        <v>-181.85</v>
      </c>
      <c r="K32" s="33">
        <f>SUM(K12:K31)/20</f>
        <v>47.3</v>
      </c>
      <c r="L32" s="65">
        <f>SUM(L12:L31)/20</f>
        <v>-6.428460467950984</v>
      </c>
      <c r="M32" s="125">
        <f>SUM(M12:M31)/20</f>
        <v>42.65482740921928</v>
      </c>
      <c r="N32" s="100"/>
      <c r="O32" s="23"/>
      <c r="P32" s="23"/>
      <c r="Q32" s="23"/>
      <c r="R32" s="23"/>
      <c r="S32" s="23"/>
      <c r="T32" s="23"/>
      <c r="U32" s="23"/>
      <c r="V32" s="23"/>
      <c r="W32" s="23"/>
    </row>
    <row r="33" spans="1:26" s="5" customFormat="1" ht="15" customHeight="1">
      <c r="A33" s="5" t="s">
        <v>12</v>
      </c>
      <c r="P33" s="103"/>
    </row>
    <row r="34" spans="1:26" s="6" customFormat="1" ht="15" customHeight="1">
      <c r="A34" s="5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9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customHeight="1"/>
  </sheetData>
  <mergeCells count="19">
    <mergeCell ref="B2:E2"/>
    <mergeCell ref="F2:I2"/>
    <mergeCell ref="J2:K2"/>
    <mergeCell ref="L2:M2"/>
    <mergeCell ref="A2:A4"/>
    <mergeCell ref="N2:N4"/>
    <mergeCell ref="O2:O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4"/>
  <pageMargins left="0.55118110236220474" right="0.35433070866141736" top="0.74803149606299213" bottom="0.74803149606299213" header="0.31496062992125984" footer="0.31496062992125984"/>
  <pageSetup paperSize="9" scale="60" fitToWidth="1" fitToHeight="1" orientation="landscape" usePrinterDefaults="1" r:id="rId1"/>
  <headerFooter>
    <oddFooter>&amp;C－ ９ －</oddFooter>
  </headerFooter>
  <rowBreaks count="1" manualBreakCount="1">
    <brk id="34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5"/>
  <sheetViews>
    <sheetView showGridLines="0" view="pageBreakPreview" zoomScale="70" zoomScaleSheetLayoutView="70" workbookViewId="0">
      <selection activeCell="T6" sqref="T6:V6"/>
    </sheetView>
  </sheetViews>
  <sheetFormatPr defaultColWidth="15.625" defaultRowHeight="24" customHeight="1"/>
  <cols>
    <col min="1" max="1" width="15" style="1" customWidth="1"/>
    <col min="2" max="13" width="9.625" style="1" customWidth="1"/>
    <col min="14" max="20" width="9.625" style="2" customWidth="1"/>
    <col min="21" max="21" width="7" style="1" customWidth="1"/>
    <col min="22" max="22" width="8.125" style="1" bestFit="1" customWidth="1"/>
    <col min="23" max="30" width="15.625" style="1"/>
    <col min="31" max="251" width="15.625" style="3"/>
    <col min="252" max="252" width="15" style="3" customWidth="1"/>
    <col min="253" max="256" width="8.125" style="3" customWidth="1"/>
    <col min="257" max="257" width="7.375" customWidth="1"/>
    <col min="258" max="258" width="7.25" customWidth="1"/>
    <col min="259" max="259" width="6.75" customWidth="1"/>
    <col min="260" max="263" width="8.125" customWidth="1"/>
    <col min="264" max="264" width="8.25" customWidth="1"/>
    <col min="265" max="265" width="8" customWidth="1"/>
    <col min="266" max="266" width="8.75" customWidth="1"/>
    <col min="267" max="267" width="9.25" customWidth="1"/>
    <col min="268" max="269" width="7.125" customWidth="1"/>
    <col min="270" max="270" width="8.75" customWidth="1"/>
    <col min="271" max="273" width="7.625" customWidth="1"/>
    <col min="274" max="276" width="6.375" customWidth="1"/>
    <col min="277" max="277" width="7" customWidth="1"/>
    <col min="278" max="278" width="8.125" bestFit="1" customWidth="1"/>
    <col min="508" max="508" width="15" customWidth="1"/>
    <col min="509" max="512" width="8.125" customWidth="1"/>
    <col min="513" max="513" width="7.375" customWidth="1"/>
    <col min="514" max="514" width="7.25" customWidth="1"/>
    <col min="515" max="515" width="6.75" customWidth="1"/>
    <col min="516" max="519" width="8.125" customWidth="1"/>
    <col min="520" max="520" width="8.25" customWidth="1"/>
    <col min="521" max="521" width="8" customWidth="1"/>
    <col min="522" max="522" width="8.75" customWidth="1"/>
    <col min="523" max="523" width="9.25" customWidth="1"/>
    <col min="524" max="525" width="7.125" customWidth="1"/>
    <col min="526" max="526" width="8.75" customWidth="1"/>
    <col min="527" max="529" width="7.625" customWidth="1"/>
    <col min="530" max="532" width="6.375" customWidth="1"/>
    <col min="533" max="533" width="7" customWidth="1"/>
    <col min="534" max="534" width="8.125" bestFit="1" customWidth="1"/>
    <col min="764" max="764" width="15" customWidth="1"/>
    <col min="765" max="768" width="8.125" customWidth="1"/>
    <col min="769" max="769" width="7.375" customWidth="1"/>
    <col min="770" max="770" width="7.25" customWidth="1"/>
    <col min="771" max="771" width="6.75" customWidth="1"/>
    <col min="772" max="775" width="8.125" customWidth="1"/>
    <col min="776" max="776" width="8.25" customWidth="1"/>
    <col min="777" max="777" width="8" customWidth="1"/>
    <col min="778" max="778" width="8.75" customWidth="1"/>
    <col min="779" max="779" width="9.25" customWidth="1"/>
    <col min="780" max="781" width="7.125" customWidth="1"/>
    <col min="782" max="782" width="8.75" customWidth="1"/>
    <col min="783" max="785" width="7.625" customWidth="1"/>
    <col min="786" max="788" width="6.375" customWidth="1"/>
    <col min="789" max="789" width="7" customWidth="1"/>
    <col min="790" max="790" width="8.125" bestFit="1" customWidth="1"/>
    <col min="1020" max="1020" width="15" customWidth="1"/>
    <col min="1021" max="1024" width="8.125" customWidth="1"/>
    <col min="1025" max="1025" width="7.375" customWidth="1"/>
    <col min="1026" max="1026" width="7.25" customWidth="1"/>
    <col min="1027" max="1027" width="6.75" customWidth="1"/>
    <col min="1028" max="1031" width="8.125" customWidth="1"/>
    <col min="1032" max="1032" width="8.25" customWidth="1"/>
    <col min="1033" max="1033" width="8" customWidth="1"/>
    <col min="1034" max="1034" width="8.75" customWidth="1"/>
    <col min="1035" max="1035" width="9.25" customWidth="1"/>
    <col min="1036" max="1037" width="7.125" customWidth="1"/>
    <col min="1038" max="1038" width="8.75" customWidth="1"/>
    <col min="1039" max="1041" width="7.625" customWidth="1"/>
    <col min="1042" max="1044" width="6.375" customWidth="1"/>
    <col min="1045" max="1045" width="7" customWidth="1"/>
    <col min="1046" max="1046" width="8.125" bestFit="1" customWidth="1"/>
    <col min="1276" max="1276" width="15" customWidth="1"/>
    <col min="1277" max="1280" width="8.125" customWidth="1"/>
    <col min="1281" max="1281" width="7.375" customWidth="1"/>
    <col min="1282" max="1282" width="7.25" customWidth="1"/>
    <col min="1283" max="1283" width="6.75" customWidth="1"/>
    <col min="1284" max="1287" width="8.125" customWidth="1"/>
    <col min="1288" max="1288" width="8.25" customWidth="1"/>
    <col min="1289" max="1289" width="8" customWidth="1"/>
    <col min="1290" max="1290" width="8.75" customWidth="1"/>
    <col min="1291" max="1291" width="9.25" customWidth="1"/>
    <col min="1292" max="1293" width="7.125" customWidth="1"/>
    <col min="1294" max="1294" width="8.75" customWidth="1"/>
    <col min="1295" max="1297" width="7.625" customWidth="1"/>
    <col min="1298" max="1300" width="6.375" customWidth="1"/>
    <col min="1301" max="1301" width="7" customWidth="1"/>
    <col min="1302" max="1302" width="8.125" bestFit="1" customWidth="1"/>
    <col min="1532" max="1532" width="15" customWidth="1"/>
    <col min="1533" max="1536" width="8.125" customWidth="1"/>
    <col min="1537" max="1537" width="7.375" customWidth="1"/>
    <col min="1538" max="1538" width="7.25" customWidth="1"/>
    <col min="1539" max="1539" width="6.75" customWidth="1"/>
    <col min="1540" max="1543" width="8.125" customWidth="1"/>
    <col min="1544" max="1544" width="8.25" customWidth="1"/>
    <col min="1545" max="1545" width="8" customWidth="1"/>
    <col min="1546" max="1546" width="8.75" customWidth="1"/>
    <col min="1547" max="1547" width="9.25" customWidth="1"/>
    <col min="1548" max="1549" width="7.125" customWidth="1"/>
    <col min="1550" max="1550" width="8.75" customWidth="1"/>
    <col min="1551" max="1553" width="7.625" customWidth="1"/>
    <col min="1554" max="1556" width="6.375" customWidth="1"/>
    <col min="1557" max="1557" width="7" customWidth="1"/>
    <col min="1558" max="1558" width="8.125" bestFit="1" customWidth="1"/>
    <col min="1788" max="1788" width="15" customWidth="1"/>
    <col min="1789" max="1792" width="8.125" customWidth="1"/>
    <col min="1793" max="1793" width="7.375" customWidth="1"/>
    <col min="1794" max="1794" width="7.25" customWidth="1"/>
    <col min="1795" max="1795" width="6.75" customWidth="1"/>
    <col min="1796" max="1799" width="8.125" customWidth="1"/>
    <col min="1800" max="1800" width="8.25" customWidth="1"/>
    <col min="1801" max="1801" width="8" customWidth="1"/>
    <col min="1802" max="1802" width="8.75" customWidth="1"/>
    <col min="1803" max="1803" width="9.25" customWidth="1"/>
    <col min="1804" max="1805" width="7.125" customWidth="1"/>
    <col min="1806" max="1806" width="8.75" customWidth="1"/>
    <col min="1807" max="1809" width="7.625" customWidth="1"/>
    <col min="1810" max="1812" width="6.375" customWidth="1"/>
    <col min="1813" max="1813" width="7" customWidth="1"/>
    <col min="1814" max="1814" width="8.125" bestFit="1" customWidth="1"/>
    <col min="2044" max="2044" width="15" customWidth="1"/>
    <col min="2045" max="2048" width="8.125" customWidth="1"/>
    <col min="2049" max="2049" width="7.375" customWidth="1"/>
    <col min="2050" max="2050" width="7.25" customWidth="1"/>
    <col min="2051" max="2051" width="6.75" customWidth="1"/>
    <col min="2052" max="2055" width="8.125" customWidth="1"/>
    <col min="2056" max="2056" width="8.25" customWidth="1"/>
    <col min="2057" max="2057" width="8" customWidth="1"/>
    <col min="2058" max="2058" width="8.75" customWidth="1"/>
    <col min="2059" max="2059" width="9.25" customWidth="1"/>
    <col min="2060" max="2061" width="7.125" customWidth="1"/>
    <col min="2062" max="2062" width="8.75" customWidth="1"/>
    <col min="2063" max="2065" width="7.625" customWidth="1"/>
    <col min="2066" max="2068" width="6.375" customWidth="1"/>
    <col min="2069" max="2069" width="7" customWidth="1"/>
    <col min="2070" max="2070" width="8.125" bestFit="1" customWidth="1"/>
    <col min="2300" max="2300" width="15" customWidth="1"/>
    <col min="2301" max="2304" width="8.125" customWidth="1"/>
    <col min="2305" max="2305" width="7.375" customWidth="1"/>
    <col min="2306" max="2306" width="7.25" customWidth="1"/>
    <col min="2307" max="2307" width="6.75" customWidth="1"/>
    <col min="2308" max="2311" width="8.125" customWidth="1"/>
    <col min="2312" max="2312" width="8.25" customWidth="1"/>
    <col min="2313" max="2313" width="8" customWidth="1"/>
    <col min="2314" max="2314" width="8.75" customWidth="1"/>
    <col min="2315" max="2315" width="9.25" customWidth="1"/>
    <col min="2316" max="2317" width="7.125" customWidth="1"/>
    <col min="2318" max="2318" width="8.75" customWidth="1"/>
    <col min="2319" max="2321" width="7.625" customWidth="1"/>
    <col min="2322" max="2324" width="6.375" customWidth="1"/>
    <col min="2325" max="2325" width="7" customWidth="1"/>
    <col min="2326" max="2326" width="8.125" bestFit="1" customWidth="1"/>
    <col min="2556" max="2556" width="15" customWidth="1"/>
    <col min="2557" max="2560" width="8.125" customWidth="1"/>
    <col min="2561" max="2561" width="7.375" customWidth="1"/>
    <col min="2562" max="2562" width="7.25" customWidth="1"/>
    <col min="2563" max="2563" width="6.75" customWidth="1"/>
    <col min="2564" max="2567" width="8.125" customWidth="1"/>
    <col min="2568" max="2568" width="8.25" customWidth="1"/>
    <col min="2569" max="2569" width="8" customWidth="1"/>
    <col min="2570" max="2570" width="8.75" customWidth="1"/>
    <col min="2571" max="2571" width="9.25" customWidth="1"/>
    <col min="2572" max="2573" width="7.125" customWidth="1"/>
    <col min="2574" max="2574" width="8.75" customWidth="1"/>
    <col min="2575" max="2577" width="7.625" customWidth="1"/>
    <col min="2578" max="2580" width="6.375" customWidth="1"/>
    <col min="2581" max="2581" width="7" customWidth="1"/>
    <col min="2582" max="2582" width="8.125" bestFit="1" customWidth="1"/>
    <col min="2812" max="2812" width="15" customWidth="1"/>
    <col min="2813" max="2816" width="8.125" customWidth="1"/>
    <col min="2817" max="2817" width="7.375" customWidth="1"/>
    <col min="2818" max="2818" width="7.25" customWidth="1"/>
    <col min="2819" max="2819" width="6.75" customWidth="1"/>
    <col min="2820" max="2823" width="8.125" customWidth="1"/>
    <col min="2824" max="2824" width="8.25" customWidth="1"/>
    <col min="2825" max="2825" width="8" customWidth="1"/>
    <col min="2826" max="2826" width="8.75" customWidth="1"/>
    <col min="2827" max="2827" width="9.25" customWidth="1"/>
    <col min="2828" max="2829" width="7.125" customWidth="1"/>
    <col min="2830" max="2830" width="8.75" customWidth="1"/>
    <col min="2831" max="2833" width="7.625" customWidth="1"/>
    <col min="2834" max="2836" width="6.375" customWidth="1"/>
    <col min="2837" max="2837" width="7" customWidth="1"/>
    <col min="2838" max="2838" width="8.125" bestFit="1" customWidth="1"/>
    <col min="3068" max="3068" width="15" customWidth="1"/>
    <col min="3069" max="3072" width="8.125" customWidth="1"/>
    <col min="3073" max="3073" width="7.375" customWidth="1"/>
    <col min="3074" max="3074" width="7.25" customWidth="1"/>
    <col min="3075" max="3075" width="6.75" customWidth="1"/>
    <col min="3076" max="3079" width="8.125" customWidth="1"/>
    <col min="3080" max="3080" width="8.25" customWidth="1"/>
    <col min="3081" max="3081" width="8" customWidth="1"/>
    <col min="3082" max="3082" width="8.75" customWidth="1"/>
    <col min="3083" max="3083" width="9.25" customWidth="1"/>
    <col min="3084" max="3085" width="7.125" customWidth="1"/>
    <col min="3086" max="3086" width="8.75" customWidth="1"/>
    <col min="3087" max="3089" width="7.625" customWidth="1"/>
    <col min="3090" max="3092" width="6.375" customWidth="1"/>
    <col min="3093" max="3093" width="7" customWidth="1"/>
    <col min="3094" max="3094" width="8.125" bestFit="1" customWidth="1"/>
    <col min="3324" max="3324" width="15" customWidth="1"/>
    <col min="3325" max="3328" width="8.125" customWidth="1"/>
    <col min="3329" max="3329" width="7.375" customWidth="1"/>
    <col min="3330" max="3330" width="7.25" customWidth="1"/>
    <col min="3331" max="3331" width="6.75" customWidth="1"/>
    <col min="3332" max="3335" width="8.125" customWidth="1"/>
    <col min="3336" max="3336" width="8.25" customWidth="1"/>
    <col min="3337" max="3337" width="8" customWidth="1"/>
    <col min="3338" max="3338" width="8.75" customWidth="1"/>
    <col min="3339" max="3339" width="9.25" customWidth="1"/>
    <col min="3340" max="3341" width="7.125" customWidth="1"/>
    <col min="3342" max="3342" width="8.75" customWidth="1"/>
    <col min="3343" max="3345" width="7.625" customWidth="1"/>
    <col min="3346" max="3348" width="6.375" customWidth="1"/>
    <col min="3349" max="3349" width="7" customWidth="1"/>
    <col min="3350" max="3350" width="8.125" bestFit="1" customWidth="1"/>
    <col min="3580" max="3580" width="15" customWidth="1"/>
    <col min="3581" max="3584" width="8.125" customWidth="1"/>
    <col min="3585" max="3585" width="7.375" customWidth="1"/>
    <col min="3586" max="3586" width="7.25" customWidth="1"/>
    <col min="3587" max="3587" width="6.75" customWidth="1"/>
    <col min="3588" max="3591" width="8.125" customWidth="1"/>
    <col min="3592" max="3592" width="8.25" customWidth="1"/>
    <col min="3593" max="3593" width="8" customWidth="1"/>
    <col min="3594" max="3594" width="8.75" customWidth="1"/>
    <col min="3595" max="3595" width="9.25" customWidth="1"/>
    <col min="3596" max="3597" width="7.125" customWidth="1"/>
    <col min="3598" max="3598" width="8.75" customWidth="1"/>
    <col min="3599" max="3601" width="7.625" customWidth="1"/>
    <col min="3602" max="3604" width="6.375" customWidth="1"/>
    <col min="3605" max="3605" width="7" customWidth="1"/>
    <col min="3606" max="3606" width="8.125" bestFit="1" customWidth="1"/>
    <col min="3836" max="3836" width="15" customWidth="1"/>
    <col min="3837" max="3840" width="8.125" customWidth="1"/>
    <col min="3841" max="3841" width="7.375" customWidth="1"/>
    <col min="3842" max="3842" width="7.25" customWidth="1"/>
    <col min="3843" max="3843" width="6.75" customWidth="1"/>
    <col min="3844" max="3847" width="8.125" customWidth="1"/>
    <col min="3848" max="3848" width="8.25" customWidth="1"/>
    <col min="3849" max="3849" width="8" customWidth="1"/>
    <col min="3850" max="3850" width="8.75" customWidth="1"/>
    <col min="3851" max="3851" width="9.25" customWidth="1"/>
    <col min="3852" max="3853" width="7.125" customWidth="1"/>
    <col min="3854" max="3854" width="8.75" customWidth="1"/>
    <col min="3855" max="3857" width="7.625" customWidth="1"/>
    <col min="3858" max="3860" width="6.375" customWidth="1"/>
    <col min="3861" max="3861" width="7" customWidth="1"/>
    <col min="3862" max="3862" width="8.125" bestFit="1" customWidth="1"/>
    <col min="4092" max="4092" width="15" customWidth="1"/>
    <col min="4093" max="4096" width="8.125" customWidth="1"/>
    <col min="4097" max="4097" width="7.375" customWidth="1"/>
    <col min="4098" max="4098" width="7.25" customWidth="1"/>
    <col min="4099" max="4099" width="6.75" customWidth="1"/>
    <col min="4100" max="4103" width="8.125" customWidth="1"/>
    <col min="4104" max="4104" width="8.25" customWidth="1"/>
    <col min="4105" max="4105" width="8" customWidth="1"/>
    <col min="4106" max="4106" width="8.75" customWidth="1"/>
    <col min="4107" max="4107" width="9.25" customWidth="1"/>
    <col min="4108" max="4109" width="7.125" customWidth="1"/>
    <col min="4110" max="4110" width="8.75" customWidth="1"/>
    <col min="4111" max="4113" width="7.625" customWidth="1"/>
    <col min="4114" max="4116" width="6.375" customWidth="1"/>
    <col min="4117" max="4117" width="7" customWidth="1"/>
    <col min="4118" max="4118" width="8.125" bestFit="1" customWidth="1"/>
    <col min="4348" max="4348" width="15" customWidth="1"/>
    <col min="4349" max="4352" width="8.125" customWidth="1"/>
    <col min="4353" max="4353" width="7.375" customWidth="1"/>
    <col min="4354" max="4354" width="7.25" customWidth="1"/>
    <col min="4355" max="4355" width="6.75" customWidth="1"/>
    <col min="4356" max="4359" width="8.125" customWidth="1"/>
    <col min="4360" max="4360" width="8.25" customWidth="1"/>
    <col min="4361" max="4361" width="8" customWidth="1"/>
    <col min="4362" max="4362" width="8.75" customWidth="1"/>
    <col min="4363" max="4363" width="9.25" customWidth="1"/>
    <col min="4364" max="4365" width="7.125" customWidth="1"/>
    <col min="4366" max="4366" width="8.75" customWidth="1"/>
    <col min="4367" max="4369" width="7.625" customWidth="1"/>
    <col min="4370" max="4372" width="6.375" customWidth="1"/>
    <col min="4373" max="4373" width="7" customWidth="1"/>
    <col min="4374" max="4374" width="8.125" bestFit="1" customWidth="1"/>
    <col min="4604" max="4604" width="15" customWidth="1"/>
    <col min="4605" max="4608" width="8.125" customWidth="1"/>
    <col min="4609" max="4609" width="7.375" customWidth="1"/>
    <col min="4610" max="4610" width="7.25" customWidth="1"/>
    <col min="4611" max="4611" width="6.75" customWidth="1"/>
    <col min="4612" max="4615" width="8.125" customWidth="1"/>
    <col min="4616" max="4616" width="8.25" customWidth="1"/>
    <col min="4617" max="4617" width="8" customWidth="1"/>
    <col min="4618" max="4618" width="8.75" customWidth="1"/>
    <col min="4619" max="4619" width="9.25" customWidth="1"/>
    <col min="4620" max="4621" width="7.125" customWidth="1"/>
    <col min="4622" max="4622" width="8.75" customWidth="1"/>
    <col min="4623" max="4625" width="7.625" customWidth="1"/>
    <col min="4626" max="4628" width="6.375" customWidth="1"/>
    <col min="4629" max="4629" width="7" customWidth="1"/>
    <col min="4630" max="4630" width="8.125" bestFit="1" customWidth="1"/>
    <col min="4860" max="4860" width="15" customWidth="1"/>
    <col min="4861" max="4864" width="8.125" customWidth="1"/>
    <col min="4865" max="4865" width="7.375" customWidth="1"/>
    <col min="4866" max="4866" width="7.25" customWidth="1"/>
    <col min="4867" max="4867" width="6.75" customWidth="1"/>
    <col min="4868" max="4871" width="8.125" customWidth="1"/>
    <col min="4872" max="4872" width="8.25" customWidth="1"/>
    <col min="4873" max="4873" width="8" customWidth="1"/>
    <col min="4874" max="4874" width="8.75" customWidth="1"/>
    <col min="4875" max="4875" width="9.25" customWidth="1"/>
    <col min="4876" max="4877" width="7.125" customWidth="1"/>
    <col min="4878" max="4878" width="8.75" customWidth="1"/>
    <col min="4879" max="4881" width="7.625" customWidth="1"/>
    <col min="4882" max="4884" width="6.375" customWidth="1"/>
    <col min="4885" max="4885" width="7" customWidth="1"/>
    <col min="4886" max="4886" width="8.125" bestFit="1" customWidth="1"/>
    <col min="5116" max="5116" width="15" customWidth="1"/>
    <col min="5117" max="5120" width="8.125" customWidth="1"/>
    <col min="5121" max="5121" width="7.375" customWidth="1"/>
    <col min="5122" max="5122" width="7.25" customWidth="1"/>
    <col min="5123" max="5123" width="6.75" customWidth="1"/>
    <col min="5124" max="5127" width="8.125" customWidth="1"/>
    <col min="5128" max="5128" width="8.25" customWidth="1"/>
    <col min="5129" max="5129" width="8" customWidth="1"/>
    <col min="5130" max="5130" width="8.75" customWidth="1"/>
    <col min="5131" max="5131" width="9.25" customWidth="1"/>
    <col min="5132" max="5133" width="7.125" customWidth="1"/>
    <col min="5134" max="5134" width="8.75" customWidth="1"/>
    <col min="5135" max="5137" width="7.625" customWidth="1"/>
    <col min="5138" max="5140" width="6.375" customWidth="1"/>
    <col min="5141" max="5141" width="7" customWidth="1"/>
    <col min="5142" max="5142" width="8.125" bestFit="1" customWidth="1"/>
    <col min="5372" max="5372" width="15" customWidth="1"/>
    <col min="5373" max="5376" width="8.125" customWidth="1"/>
    <col min="5377" max="5377" width="7.375" customWidth="1"/>
    <col min="5378" max="5378" width="7.25" customWidth="1"/>
    <col min="5379" max="5379" width="6.75" customWidth="1"/>
    <col min="5380" max="5383" width="8.125" customWidth="1"/>
    <col min="5384" max="5384" width="8.25" customWidth="1"/>
    <col min="5385" max="5385" width="8" customWidth="1"/>
    <col min="5386" max="5386" width="8.75" customWidth="1"/>
    <col min="5387" max="5387" width="9.25" customWidth="1"/>
    <col min="5388" max="5389" width="7.125" customWidth="1"/>
    <col min="5390" max="5390" width="8.75" customWidth="1"/>
    <col min="5391" max="5393" width="7.625" customWidth="1"/>
    <col min="5394" max="5396" width="6.375" customWidth="1"/>
    <col min="5397" max="5397" width="7" customWidth="1"/>
    <col min="5398" max="5398" width="8.125" bestFit="1" customWidth="1"/>
    <col min="5628" max="5628" width="15" customWidth="1"/>
    <col min="5629" max="5632" width="8.125" customWidth="1"/>
    <col min="5633" max="5633" width="7.375" customWidth="1"/>
    <col min="5634" max="5634" width="7.25" customWidth="1"/>
    <col min="5635" max="5635" width="6.75" customWidth="1"/>
    <col min="5636" max="5639" width="8.125" customWidth="1"/>
    <col min="5640" max="5640" width="8.25" customWidth="1"/>
    <col min="5641" max="5641" width="8" customWidth="1"/>
    <col min="5642" max="5642" width="8.75" customWidth="1"/>
    <col min="5643" max="5643" width="9.25" customWidth="1"/>
    <col min="5644" max="5645" width="7.125" customWidth="1"/>
    <col min="5646" max="5646" width="8.75" customWidth="1"/>
    <col min="5647" max="5649" width="7.625" customWidth="1"/>
    <col min="5650" max="5652" width="6.375" customWidth="1"/>
    <col min="5653" max="5653" width="7" customWidth="1"/>
    <col min="5654" max="5654" width="8.125" bestFit="1" customWidth="1"/>
    <col min="5884" max="5884" width="15" customWidth="1"/>
    <col min="5885" max="5888" width="8.125" customWidth="1"/>
    <col min="5889" max="5889" width="7.375" customWidth="1"/>
    <col min="5890" max="5890" width="7.25" customWidth="1"/>
    <col min="5891" max="5891" width="6.75" customWidth="1"/>
    <col min="5892" max="5895" width="8.125" customWidth="1"/>
    <col min="5896" max="5896" width="8.25" customWidth="1"/>
    <col min="5897" max="5897" width="8" customWidth="1"/>
    <col min="5898" max="5898" width="8.75" customWidth="1"/>
    <col min="5899" max="5899" width="9.25" customWidth="1"/>
    <col min="5900" max="5901" width="7.125" customWidth="1"/>
    <col min="5902" max="5902" width="8.75" customWidth="1"/>
    <col min="5903" max="5905" width="7.625" customWidth="1"/>
    <col min="5906" max="5908" width="6.375" customWidth="1"/>
    <col min="5909" max="5909" width="7" customWidth="1"/>
    <col min="5910" max="5910" width="8.125" bestFit="1" customWidth="1"/>
    <col min="6140" max="6140" width="15" customWidth="1"/>
    <col min="6141" max="6144" width="8.125" customWidth="1"/>
    <col min="6145" max="6145" width="7.375" customWidth="1"/>
    <col min="6146" max="6146" width="7.25" customWidth="1"/>
    <col min="6147" max="6147" width="6.75" customWidth="1"/>
    <col min="6148" max="6151" width="8.125" customWidth="1"/>
    <col min="6152" max="6152" width="8.25" customWidth="1"/>
    <col min="6153" max="6153" width="8" customWidth="1"/>
    <col min="6154" max="6154" width="8.75" customWidth="1"/>
    <col min="6155" max="6155" width="9.25" customWidth="1"/>
    <col min="6156" max="6157" width="7.125" customWidth="1"/>
    <col min="6158" max="6158" width="8.75" customWidth="1"/>
    <col min="6159" max="6161" width="7.625" customWidth="1"/>
    <col min="6162" max="6164" width="6.375" customWidth="1"/>
    <col min="6165" max="6165" width="7" customWidth="1"/>
    <col min="6166" max="6166" width="8.125" bestFit="1" customWidth="1"/>
    <col min="6396" max="6396" width="15" customWidth="1"/>
    <col min="6397" max="6400" width="8.125" customWidth="1"/>
    <col min="6401" max="6401" width="7.375" customWidth="1"/>
    <col min="6402" max="6402" width="7.25" customWidth="1"/>
    <col min="6403" max="6403" width="6.75" customWidth="1"/>
    <col min="6404" max="6407" width="8.125" customWidth="1"/>
    <col min="6408" max="6408" width="8.25" customWidth="1"/>
    <col min="6409" max="6409" width="8" customWidth="1"/>
    <col min="6410" max="6410" width="8.75" customWidth="1"/>
    <col min="6411" max="6411" width="9.25" customWidth="1"/>
    <col min="6412" max="6413" width="7.125" customWidth="1"/>
    <col min="6414" max="6414" width="8.75" customWidth="1"/>
    <col min="6415" max="6417" width="7.625" customWidth="1"/>
    <col min="6418" max="6420" width="6.375" customWidth="1"/>
    <col min="6421" max="6421" width="7" customWidth="1"/>
    <col min="6422" max="6422" width="8.125" bestFit="1" customWidth="1"/>
    <col min="6652" max="6652" width="15" customWidth="1"/>
    <col min="6653" max="6656" width="8.125" customWidth="1"/>
    <col min="6657" max="6657" width="7.375" customWidth="1"/>
    <col min="6658" max="6658" width="7.25" customWidth="1"/>
    <col min="6659" max="6659" width="6.75" customWidth="1"/>
    <col min="6660" max="6663" width="8.125" customWidth="1"/>
    <col min="6664" max="6664" width="8.25" customWidth="1"/>
    <col min="6665" max="6665" width="8" customWidth="1"/>
    <col min="6666" max="6666" width="8.75" customWidth="1"/>
    <col min="6667" max="6667" width="9.25" customWidth="1"/>
    <col min="6668" max="6669" width="7.125" customWidth="1"/>
    <col min="6670" max="6670" width="8.75" customWidth="1"/>
    <col min="6671" max="6673" width="7.625" customWidth="1"/>
    <col min="6674" max="6676" width="6.375" customWidth="1"/>
    <col min="6677" max="6677" width="7" customWidth="1"/>
    <col min="6678" max="6678" width="8.125" bestFit="1" customWidth="1"/>
    <col min="6908" max="6908" width="15" customWidth="1"/>
    <col min="6909" max="6912" width="8.125" customWidth="1"/>
    <col min="6913" max="6913" width="7.375" customWidth="1"/>
    <col min="6914" max="6914" width="7.25" customWidth="1"/>
    <col min="6915" max="6915" width="6.75" customWidth="1"/>
    <col min="6916" max="6919" width="8.125" customWidth="1"/>
    <col min="6920" max="6920" width="8.25" customWidth="1"/>
    <col min="6921" max="6921" width="8" customWidth="1"/>
    <col min="6922" max="6922" width="8.75" customWidth="1"/>
    <col min="6923" max="6923" width="9.25" customWidth="1"/>
    <col min="6924" max="6925" width="7.125" customWidth="1"/>
    <col min="6926" max="6926" width="8.75" customWidth="1"/>
    <col min="6927" max="6929" width="7.625" customWidth="1"/>
    <col min="6930" max="6932" width="6.375" customWidth="1"/>
    <col min="6933" max="6933" width="7" customWidth="1"/>
    <col min="6934" max="6934" width="8.125" bestFit="1" customWidth="1"/>
    <col min="7164" max="7164" width="15" customWidth="1"/>
    <col min="7165" max="7168" width="8.125" customWidth="1"/>
    <col min="7169" max="7169" width="7.375" customWidth="1"/>
    <col min="7170" max="7170" width="7.25" customWidth="1"/>
    <col min="7171" max="7171" width="6.75" customWidth="1"/>
    <col min="7172" max="7175" width="8.125" customWidth="1"/>
    <col min="7176" max="7176" width="8.25" customWidth="1"/>
    <col min="7177" max="7177" width="8" customWidth="1"/>
    <col min="7178" max="7178" width="8.75" customWidth="1"/>
    <col min="7179" max="7179" width="9.25" customWidth="1"/>
    <col min="7180" max="7181" width="7.125" customWidth="1"/>
    <col min="7182" max="7182" width="8.75" customWidth="1"/>
    <col min="7183" max="7185" width="7.625" customWidth="1"/>
    <col min="7186" max="7188" width="6.375" customWidth="1"/>
    <col min="7189" max="7189" width="7" customWidth="1"/>
    <col min="7190" max="7190" width="8.125" bestFit="1" customWidth="1"/>
    <col min="7420" max="7420" width="15" customWidth="1"/>
    <col min="7421" max="7424" width="8.125" customWidth="1"/>
    <col min="7425" max="7425" width="7.375" customWidth="1"/>
    <col min="7426" max="7426" width="7.25" customWidth="1"/>
    <col min="7427" max="7427" width="6.75" customWidth="1"/>
    <col min="7428" max="7431" width="8.125" customWidth="1"/>
    <col min="7432" max="7432" width="8.25" customWidth="1"/>
    <col min="7433" max="7433" width="8" customWidth="1"/>
    <col min="7434" max="7434" width="8.75" customWidth="1"/>
    <col min="7435" max="7435" width="9.25" customWidth="1"/>
    <col min="7436" max="7437" width="7.125" customWidth="1"/>
    <col min="7438" max="7438" width="8.75" customWidth="1"/>
    <col min="7439" max="7441" width="7.625" customWidth="1"/>
    <col min="7442" max="7444" width="6.375" customWidth="1"/>
    <col min="7445" max="7445" width="7" customWidth="1"/>
    <col min="7446" max="7446" width="8.125" bestFit="1" customWidth="1"/>
    <col min="7676" max="7676" width="15" customWidth="1"/>
    <col min="7677" max="7680" width="8.125" customWidth="1"/>
    <col min="7681" max="7681" width="7.375" customWidth="1"/>
    <col min="7682" max="7682" width="7.25" customWidth="1"/>
    <col min="7683" max="7683" width="6.75" customWidth="1"/>
    <col min="7684" max="7687" width="8.125" customWidth="1"/>
    <col min="7688" max="7688" width="8.25" customWidth="1"/>
    <col min="7689" max="7689" width="8" customWidth="1"/>
    <col min="7690" max="7690" width="8.75" customWidth="1"/>
    <col min="7691" max="7691" width="9.25" customWidth="1"/>
    <col min="7692" max="7693" width="7.125" customWidth="1"/>
    <col min="7694" max="7694" width="8.75" customWidth="1"/>
    <col min="7695" max="7697" width="7.625" customWidth="1"/>
    <col min="7698" max="7700" width="6.375" customWidth="1"/>
    <col min="7701" max="7701" width="7" customWidth="1"/>
    <col min="7702" max="7702" width="8.125" bestFit="1" customWidth="1"/>
    <col min="7932" max="7932" width="15" customWidth="1"/>
    <col min="7933" max="7936" width="8.125" customWidth="1"/>
    <col min="7937" max="7937" width="7.375" customWidth="1"/>
    <col min="7938" max="7938" width="7.25" customWidth="1"/>
    <col min="7939" max="7939" width="6.75" customWidth="1"/>
    <col min="7940" max="7943" width="8.125" customWidth="1"/>
    <col min="7944" max="7944" width="8.25" customWidth="1"/>
    <col min="7945" max="7945" width="8" customWidth="1"/>
    <col min="7946" max="7946" width="8.75" customWidth="1"/>
    <col min="7947" max="7947" width="9.25" customWidth="1"/>
    <col min="7948" max="7949" width="7.125" customWidth="1"/>
    <col min="7950" max="7950" width="8.75" customWidth="1"/>
    <col min="7951" max="7953" width="7.625" customWidth="1"/>
    <col min="7954" max="7956" width="6.375" customWidth="1"/>
    <col min="7957" max="7957" width="7" customWidth="1"/>
    <col min="7958" max="7958" width="8.125" bestFit="1" customWidth="1"/>
    <col min="8188" max="8188" width="15" customWidth="1"/>
    <col min="8189" max="8192" width="8.125" customWidth="1"/>
    <col min="8193" max="8193" width="7.375" customWidth="1"/>
    <col min="8194" max="8194" width="7.25" customWidth="1"/>
    <col min="8195" max="8195" width="6.75" customWidth="1"/>
    <col min="8196" max="8199" width="8.125" customWidth="1"/>
    <col min="8200" max="8200" width="8.25" customWidth="1"/>
    <col min="8201" max="8201" width="8" customWidth="1"/>
    <col min="8202" max="8202" width="8.75" customWidth="1"/>
    <col min="8203" max="8203" width="9.25" customWidth="1"/>
    <col min="8204" max="8205" width="7.125" customWidth="1"/>
    <col min="8206" max="8206" width="8.75" customWidth="1"/>
    <col min="8207" max="8209" width="7.625" customWidth="1"/>
    <col min="8210" max="8212" width="6.375" customWidth="1"/>
    <col min="8213" max="8213" width="7" customWidth="1"/>
    <col min="8214" max="8214" width="8.125" bestFit="1" customWidth="1"/>
    <col min="8444" max="8444" width="15" customWidth="1"/>
    <col min="8445" max="8448" width="8.125" customWidth="1"/>
    <col min="8449" max="8449" width="7.375" customWidth="1"/>
    <col min="8450" max="8450" width="7.25" customWidth="1"/>
    <col min="8451" max="8451" width="6.75" customWidth="1"/>
    <col min="8452" max="8455" width="8.125" customWidth="1"/>
    <col min="8456" max="8456" width="8.25" customWidth="1"/>
    <col min="8457" max="8457" width="8" customWidth="1"/>
    <col min="8458" max="8458" width="8.75" customWidth="1"/>
    <col min="8459" max="8459" width="9.25" customWidth="1"/>
    <col min="8460" max="8461" width="7.125" customWidth="1"/>
    <col min="8462" max="8462" width="8.75" customWidth="1"/>
    <col min="8463" max="8465" width="7.625" customWidth="1"/>
    <col min="8466" max="8468" width="6.375" customWidth="1"/>
    <col min="8469" max="8469" width="7" customWidth="1"/>
    <col min="8470" max="8470" width="8.125" bestFit="1" customWidth="1"/>
    <col min="8700" max="8700" width="15" customWidth="1"/>
    <col min="8701" max="8704" width="8.125" customWidth="1"/>
    <col min="8705" max="8705" width="7.375" customWidth="1"/>
    <col min="8706" max="8706" width="7.25" customWidth="1"/>
    <col min="8707" max="8707" width="6.75" customWidth="1"/>
    <col min="8708" max="8711" width="8.125" customWidth="1"/>
    <col min="8712" max="8712" width="8.25" customWidth="1"/>
    <col min="8713" max="8713" width="8" customWidth="1"/>
    <col min="8714" max="8714" width="8.75" customWidth="1"/>
    <col min="8715" max="8715" width="9.25" customWidth="1"/>
    <col min="8716" max="8717" width="7.125" customWidth="1"/>
    <col min="8718" max="8718" width="8.75" customWidth="1"/>
    <col min="8719" max="8721" width="7.625" customWidth="1"/>
    <col min="8722" max="8724" width="6.375" customWidth="1"/>
    <col min="8725" max="8725" width="7" customWidth="1"/>
    <col min="8726" max="8726" width="8.125" bestFit="1" customWidth="1"/>
    <col min="8956" max="8956" width="15" customWidth="1"/>
    <col min="8957" max="8960" width="8.125" customWidth="1"/>
    <col min="8961" max="8961" width="7.375" customWidth="1"/>
    <col min="8962" max="8962" width="7.25" customWidth="1"/>
    <col min="8963" max="8963" width="6.75" customWidth="1"/>
    <col min="8964" max="8967" width="8.125" customWidth="1"/>
    <col min="8968" max="8968" width="8.25" customWidth="1"/>
    <col min="8969" max="8969" width="8" customWidth="1"/>
    <col min="8970" max="8970" width="8.75" customWidth="1"/>
    <col min="8971" max="8971" width="9.25" customWidth="1"/>
    <col min="8972" max="8973" width="7.125" customWidth="1"/>
    <col min="8974" max="8974" width="8.75" customWidth="1"/>
    <col min="8975" max="8977" width="7.625" customWidth="1"/>
    <col min="8978" max="8980" width="6.375" customWidth="1"/>
    <col min="8981" max="8981" width="7" customWidth="1"/>
    <col min="8982" max="8982" width="8.125" bestFit="1" customWidth="1"/>
    <col min="9212" max="9212" width="15" customWidth="1"/>
    <col min="9213" max="9216" width="8.125" customWidth="1"/>
    <col min="9217" max="9217" width="7.375" customWidth="1"/>
    <col min="9218" max="9218" width="7.25" customWidth="1"/>
    <col min="9219" max="9219" width="6.75" customWidth="1"/>
    <col min="9220" max="9223" width="8.125" customWidth="1"/>
    <col min="9224" max="9224" width="8.25" customWidth="1"/>
    <col min="9225" max="9225" width="8" customWidth="1"/>
    <col min="9226" max="9226" width="8.75" customWidth="1"/>
    <col min="9227" max="9227" width="9.25" customWidth="1"/>
    <col min="9228" max="9229" width="7.125" customWidth="1"/>
    <col min="9230" max="9230" width="8.75" customWidth="1"/>
    <col min="9231" max="9233" width="7.625" customWidth="1"/>
    <col min="9234" max="9236" width="6.375" customWidth="1"/>
    <col min="9237" max="9237" width="7" customWidth="1"/>
    <col min="9238" max="9238" width="8.125" bestFit="1" customWidth="1"/>
    <col min="9468" max="9468" width="15" customWidth="1"/>
    <col min="9469" max="9472" width="8.125" customWidth="1"/>
    <col min="9473" max="9473" width="7.375" customWidth="1"/>
    <col min="9474" max="9474" width="7.25" customWidth="1"/>
    <col min="9475" max="9475" width="6.75" customWidth="1"/>
    <col min="9476" max="9479" width="8.125" customWidth="1"/>
    <col min="9480" max="9480" width="8.25" customWidth="1"/>
    <col min="9481" max="9481" width="8" customWidth="1"/>
    <col min="9482" max="9482" width="8.75" customWidth="1"/>
    <col min="9483" max="9483" width="9.25" customWidth="1"/>
    <col min="9484" max="9485" width="7.125" customWidth="1"/>
    <col min="9486" max="9486" width="8.75" customWidth="1"/>
    <col min="9487" max="9489" width="7.625" customWidth="1"/>
    <col min="9490" max="9492" width="6.375" customWidth="1"/>
    <col min="9493" max="9493" width="7" customWidth="1"/>
    <col min="9494" max="9494" width="8.125" bestFit="1" customWidth="1"/>
    <col min="9724" max="9724" width="15" customWidth="1"/>
    <col min="9725" max="9728" width="8.125" customWidth="1"/>
    <col min="9729" max="9729" width="7.375" customWidth="1"/>
    <col min="9730" max="9730" width="7.25" customWidth="1"/>
    <col min="9731" max="9731" width="6.75" customWidth="1"/>
    <col min="9732" max="9735" width="8.125" customWidth="1"/>
    <col min="9736" max="9736" width="8.25" customWidth="1"/>
    <col min="9737" max="9737" width="8" customWidth="1"/>
    <col min="9738" max="9738" width="8.75" customWidth="1"/>
    <col min="9739" max="9739" width="9.25" customWidth="1"/>
    <col min="9740" max="9741" width="7.125" customWidth="1"/>
    <col min="9742" max="9742" width="8.75" customWidth="1"/>
    <col min="9743" max="9745" width="7.625" customWidth="1"/>
    <col min="9746" max="9748" width="6.375" customWidth="1"/>
    <col min="9749" max="9749" width="7" customWidth="1"/>
    <col min="9750" max="9750" width="8.125" bestFit="1" customWidth="1"/>
    <col min="9980" max="9980" width="15" customWidth="1"/>
    <col min="9981" max="9984" width="8.125" customWidth="1"/>
    <col min="9985" max="9985" width="7.375" customWidth="1"/>
    <col min="9986" max="9986" width="7.25" customWidth="1"/>
    <col min="9987" max="9987" width="6.75" customWidth="1"/>
    <col min="9988" max="9991" width="8.125" customWidth="1"/>
    <col min="9992" max="9992" width="8.25" customWidth="1"/>
    <col min="9993" max="9993" width="8" customWidth="1"/>
    <col min="9994" max="9994" width="8.75" customWidth="1"/>
    <col min="9995" max="9995" width="9.25" customWidth="1"/>
    <col min="9996" max="9997" width="7.125" customWidth="1"/>
    <col min="9998" max="9998" width="8.75" customWidth="1"/>
    <col min="9999" max="10001" width="7.625" customWidth="1"/>
    <col min="10002" max="10004" width="6.375" customWidth="1"/>
    <col min="10005" max="10005" width="7" customWidth="1"/>
    <col min="10006" max="10006" width="8.125" bestFit="1" customWidth="1"/>
    <col min="10236" max="10236" width="15" customWidth="1"/>
    <col min="10237" max="10240" width="8.125" customWidth="1"/>
    <col min="10241" max="10241" width="7.375" customWidth="1"/>
    <col min="10242" max="10242" width="7.25" customWidth="1"/>
    <col min="10243" max="10243" width="6.75" customWidth="1"/>
    <col min="10244" max="10247" width="8.125" customWidth="1"/>
    <col min="10248" max="10248" width="8.25" customWidth="1"/>
    <col min="10249" max="10249" width="8" customWidth="1"/>
    <col min="10250" max="10250" width="8.75" customWidth="1"/>
    <col min="10251" max="10251" width="9.25" customWidth="1"/>
    <col min="10252" max="10253" width="7.125" customWidth="1"/>
    <col min="10254" max="10254" width="8.75" customWidth="1"/>
    <col min="10255" max="10257" width="7.625" customWidth="1"/>
    <col min="10258" max="10260" width="6.375" customWidth="1"/>
    <col min="10261" max="10261" width="7" customWidth="1"/>
    <col min="10262" max="10262" width="8.125" bestFit="1" customWidth="1"/>
    <col min="10492" max="10492" width="15" customWidth="1"/>
    <col min="10493" max="10496" width="8.125" customWidth="1"/>
    <col min="10497" max="10497" width="7.375" customWidth="1"/>
    <col min="10498" max="10498" width="7.25" customWidth="1"/>
    <col min="10499" max="10499" width="6.75" customWidth="1"/>
    <col min="10500" max="10503" width="8.125" customWidth="1"/>
    <col min="10504" max="10504" width="8.25" customWidth="1"/>
    <col min="10505" max="10505" width="8" customWidth="1"/>
    <col min="10506" max="10506" width="8.75" customWidth="1"/>
    <col min="10507" max="10507" width="9.25" customWidth="1"/>
    <col min="10508" max="10509" width="7.125" customWidth="1"/>
    <col min="10510" max="10510" width="8.75" customWidth="1"/>
    <col min="10511" max="10513" width="7.625" customWidth="1"/>
    <col min="10514" max="10516" width="6.375" customWidth="1"/>
    <col min="10517" max="10517" width="7" customWidth="1"/>
    <col min="10518" max="10518" width="8.125" bestFit="1" customWidth="1"/>
    <col min="10748" max="10748" width="15" customWidth="1"/>
    <col min="10749" max="10752" width="8.125" customWidth="1"/>
    <col min="10753" max="10753" width="7.375" customWidth="1"/>
    <col min="10754" max="10754" width="7.25" customWidth="1"/>
    <col min="10755" max="10755" width="6.75" customWidth="1"/>
    <col min="10756" max="10759" width="8.125" customWidth="1"/>
    <col min="10760" max="10760" width="8.25" customWidth="1"/>
    <col min="10761" max="10761" width="8" customWidth="1"/>
    <col min="10762" max="10762" width="8.75" customWidth="1"/>
    <col min="10763" max="10763" width="9.25" customWidth="1"/>
    <col min="10764" max="10765" width="7.125" customWidth="1"/>
    <col min="10766" max="10766" width="8.75" customWidth="1"/>
    <col min="10767" max="10769" width="7.625" customWidth="1"/>
    <col min="10770" max="10772" width="6.375" customWidth="1"/>
    <col min="10773" max="10773" width="7" customWidth="1"/>
    <col min="10774" max="10774" width="8.125" bestFit="1" customWidth="1"/>
    <col min="11004" max="11004" width="15" customWidth="1"/>
    <col min="11005" max="11008" width="8.125" customWidth="1"/>
    <col min="11009" max="11009" width="7.375" customWidth="1"/>
    <col min="11010" max="11010" width="7.25" customWidth="1"/>
    <col min="11011" max="11011" width="6.75" customWidth="1"/>
    <col min="11012" max="11015" width="8.125" customWidth="1"/>
    <col min="11016" max="11016" width="8.25" customWidth="1"/>
    <col min="11017" max="11017" width="8" customWidth="1"/>
    <col min="11018" max="11018" width="8.75" customWidth="1"/>
    <col min="11019" max="11019" width="9.25" customWidth="1"/>
    <col min="11020" max="11021" width="7.125" customWidth="1"/>
    <col min="11022" max="11022" width="8.75" customWidth="1"/>
    <col min="11023" max="11025" width="7.625" customWidth="1"/>
    <col min="11026" max="11028" width="6.375" customWidth="1"/>
    <col min="11029" max="11029" width="7" customWidth="1"/>
    <col min="11030" max="11030" width="8.125" bestFit="1" customWidth="1"/>
    <col min="11260" max="11260" width="15" customWidth="1"/>
    <col min="11261" max="11264" width="8.125" customWidth="1"/>
    <col min="11265" max="11265" width="7.375" customWidth="1"/>
    <col min="11266" max="11266" width="7.25" customWidth="1"/>
    <col min="11267" max="11267" width="6.75" customWidth="1"/>
    <col min="11268" max="11271" width="8.125" customWidth="1"/>
    <col min="11272" max="11272" width="8.25" customWidth="1"/>
    <col min="11273" max="11273" width="8" customWidth="1"/>
    <col min="11274" max="11274" width="8.75" customWidth="1"/>
    <col min="11275" max="11275" width="9.25" customWidth="1"/>
    <col min="11276" max="11277" width="7.125" customWidth="1"/>
    <col min="11278" max="11278" width="8.75" customWidth="1"/>
    <col min="11279" max="11281" width="7.625" customWidth="1"/>
    <col min="11282" max="11284" width="6.375" customWidth="1"/>
    <col min="11285" max="11285" width="7" customWidth="1"/>
    <col min="11286" max="11286" width="8.125" bestFit="1" customWidth="1"/>
    <col min="11516" max="11516" width="15" customWidth="1"/>
    <col min="11517" max="11520" width="8.125" customWidth="1"/>
    <col min="11521" max="11521" width="7.375" customWidth="1"/>
    <col min="11522" max="11522" width="7.25" customWidth="1"/>
    <col min="11523" max="11523" width="6.75" customWidth="1"/>
    <col min="11524" max="11527" width="8.125" customWidth="1"/>
    <col min="11528" max="11528" width="8.25" customWidth="1"/>
    <col min="11529" max="11529" width="8" customWidth="1"/>
    <col min="11530" max="11530" width="8.75" customWidth="1"/>
    <col min="11531" max="11531" width="9.25" customWidth="1"/>
    <col min="11532" max="11533" width="7.125" customWidth="1"/>
    <col min="11534" max="11534" width="8.75" customWidth="1"/>
    <col min="11535" max="11537" width="7.625" customWidth="1"/>
    <col min="11538" max="11540" width="6.375" customWidth="1"/>
    <col min="11541" max="11541" width="7" customWidth="1"/>
    <col min="11542" max="11542" width="8.125" bestFit="1" customWidth="1"/>
    <col min="11772" max="11772" width="15" customWidth="1"/>
    <col min="11773" max="11776" width="8.125" customWidth="1"/>
    <col min="11777" max="11777" width="7.375" customWidth="1"/>
    <col min="11778" max="11778" width="7.25" customWidth="1"/>
    <col min="11779" max="11779" width="6.75" customWidth="1"/>
    <col min="11780" max="11783" width="8.125" customWidth="1"/>
    <col min="11784" max="11784" width="8.25" customWidth="1"/>
    <col min="11785" max="11785" width="8" customWidth="1"/>
    <col min="11786" max="11786" width="8.75" customWidth="1"/>
    <col min="11787" max="11787" width="9.25" customWidth="1"/>
    <col min="11788" max="11789" width="7.125" customWidth="1"/>
    <col min="11790" max="11790" width="8.75" customWidth="1"/>
    <col min="11791" max="11793" width="7.625" customWidth="1"/>
    <col min="11794" max="11796" width="6.375" customWidth="1"/>
    <col min="11797" max="11797" width="7" customWidth="1"/>
    <col min="11798" max="11798" width="8.125" bestFit="1" customWidth="1"/>
    <col min="12028" max="12028" width="15" customWidth="1"/>
    <col min="12029" max="12032" width="8.125" customWidth="1"/>
    <col min="12033" max="12033" width="7.375" customWidth="1"/>
    <col min="12034" max="12034" width="7.25" customWidth="1"/>
    <col min="12035" max="12035" width="6.75" customWidth="1"/>
    <col min="12036" max="12039" width="8.125" customWidth="1"/>
    <col min="12040" max="12040" width="8.25" customWidth="1"/>
    <col min="12041" max="12041" width="8" customWidth="1"/>
    <col min="12042" max="12042" width="8.75" customWidth="1"/>
    <col min="12043" max="12043" width="9.25" customWidth="1"/>
    <col min="12044" max="12045" width="7.125" customWidth="1"/>
    <col min="12046" max="12046" width="8.75" customWidth="1"/>
    <col min="12047" max="12049" width="7.625" customWidth="1"/>
    <col min="12050" max="12052" width="6.375" customWidth="1"/>
    <col min="12053" max="12053" width="7" customWidth="1"/>
    <col min="12054" max="12054" width="8.125" bestFit="1" customWidth="1"/>
    <col min="12284" max="12284" width="15" customWidth="1"/>
    <col min="12285" max="12288" width="8.125" customWidth="1"/>
    <col min="12289" max="12289" width="7.375" customWidth="1"/>
    <col min="12290" max="12290" width="7.25" customWidth="1"/>
    <col min="12291" max="12291" width="6.75" customWidth="1"/>
    <col min="12292" max="12295" width="8.125" customWidth="1"/>
    <col min="12296" max="12296" width="8.25" customWidth="1"/>
    <col min="12297" max="12297" width="8" customWidth="1"/>
    <col min="12298" max="12298" width="8.75" customWidth="1"/>
    <col min="12299" max="12299" width="9.25" customWidth="1"/>
    <col min="12300" max="12301" width="7.125" customWidth="1"/>
    <col min="12302" max="12302" width="8.75" customWidth="1"/>
    <col min="12303" max="12305" width="7.625" customWidth="1"/>
    <col min="12306" max="12308" width="6.375" customWidth="1"/>
    <col min="12309" max="12309" width="7" customWidth="1"/>
    <col min="12310" max="12310" width="8.125" bestFit="1" customWidth="1"/>
    <col min="12540" max="12540" width="15" customWidth="1"/>
    <col min="12541" max="12544" width="8.125" customWidth="1"/>
    <col min="12545" max="12545" width="7.375" customWidth="1"/>
    <col min="12546" max="12546" width="7.25" customWidth="1"/>
    <col min="12547" max="12547" width="6.75" customWidth="1"/>
    <col min="12548" max="12551" width="8.125" customWidth="1"/>
    <col min="12552" max="12552" width="8.25" customWidth="1"/>
    <col min="12553" max="12553" width="8" customWidth="1"/>
    <col min="12554" max="12554" width="8.75" customWidth="1"/>
    <col min="12555" max="12555" width="9.25" customWidth="1"/>
    <col min="12556" max="12557" width="7.125" customWidth="1"/>
    <col min="12558" max="12558" width="8.75" customWidth="1"/>
    <col min="12559" max="12561" width="7.625" customWidth="1"/>
    <col min="12562" max="12564" width="6.375" customWidth="1"/>
    <col min="12565" max="12565" width="7" customWidth="1"/>
    <col min="12566" max="12566" width="8.125" bestFit="1" customWidth="1"/>
    <col min="12796" max="12796" width="15" customWidth="1"/>
    <col min="12797" max="12800" width="8.125" customWidth="1"/>
    <col min="12801" max="12801" width="7.375" customWidth="1"/>
    <col min="12802" max="12802" width="7.25" customWidth="1"/>
    <col min="12803" max="12803" width="6.75" customWidth="1"/>
    <col min="12804" max="12807" width="8.125" customWidth="1"/>
    <col min="12808" max="12808" width="8.25" customWidth="1"/>
    <col min="12809" max="12809" width="8" customWidth="1"/>
    <col min="12810" max="12810" width="8.75" customWidth="1"/>
    <col min="12811" max="12811" width="9.25" customWidth="1"/>
    <col min="12812" max="12813" width="7.125" customWidth="1"/>
    <col min="12814" max="12814" width="8.75" customWidth="1"/>
    <col min="12815" max="12817" width="7.625" customWidth="1"/>
    <col min="12818" max="12820" width="6.375" customWidth="1"/>
    <col min="12821" max="12821" width="7" customWidth="1"/>
    <col min="12822" max="12822" width="8.125" bestFit="1" customWidth="1"/>
    <col min="13052" max="13052" width="15" customWidth="1"/>
    <col min="13053" max="13056" width="8.125" customWidth="1"/>
    <col min="13057" max="13057" width="7.375" customWidth="1"/>
    <col min="13058" max="13058" width="7.25" customWidth="1"/>
    <col min="13059" max="13059" width="6.75" customWidth="1"/>
    <col min="13060" max="13063" width="8.125" customWidth="1"/>
    <col min="13064" max="13064" width="8.25" customWidth="1"/>
    <col min="13065" max="13065" width="8" customWidth="1"/>
    <col min="13066" max="13066" width="8.75" customWidth="1"/>
    <col min="13067" max="13067" width="9.25" customWidth="1"/>
    <col min="13068" max="13069" width="7.125" customWidth="1"/>
    <col min="13070" max="13070" width="8.75" customWidth="1"/>
    <col min="13071" max="13073" width="7.625" customWidth="1"/>
    <col min="13074" max="13076" width="6.375" customWidth="1"/>
    <col min="13077" max="13077" width="7" customWidth="1"/>
    <col min="13078" max="13078" width="8.125" bestFit="1" customWidth="1"/>
    <col min="13308" max="13308" width="15" customWidth="1"/>
    <col min="13309" max="13312" width="8.125" customWidth="1"/>
    <col min="13313" max="13313" width="7.375" customWidth="1"/>
    <col min="13314" max="13314" width="7.25" customWidth="1"/>
    <col min="13315" max="13315" width="6.75" customWidth="1"/>
    <col min="13316" max="13319" width="8.125" customWidth="1"/>
    <col min="13320" max="13320" width="8.25" customWidth="1"/>
    <col min="13321" max="13321" width="8" customWidth="1"/>
    <col min="13322" max="13322" width="8.75" customWidth="1"/>
    <col min="13323" max="13323" width="9.25" customWidth="1"/>
    <col min="13324" max="13325" width="7.125" customWidth="1"/>
    <col min="13326" max="13326" width="8.75" customWidth="1"/>
    <col min="13327" max="13329" width="7.625" customWidth="1"/>
    <col min="13330" max="13332" width="6.375" customWidth="1"/>
    <col min="13333" max="13333" width="7" customWidth="1"/>
    <col min="13334" max="13334" width="8.125" bestFit="1" customWidth="1"/>
    <col min="13564" max="13564" width="15" customWidth="1"/>
    <col min="13565" max="13568" width="8.125" customWidth="1"/>
    <col min="13569" max="13569" width="7.375" customWidth="1"/>
    <col min="13570" max="13570" width="7.25" customWidth="1"/>
    <col min="13571" max="13571" width="6.75" customWidth="1"/>
    <col min="13572" max="13575" width="8.125" customWidth="1"/>
    <col min="13576" max="13576" width="8.25" customWidth="1"/>
    <col min="13577" max="13577" width="8" customWidth="1"/>
    <col min="13578" max="13578" width="8.75" customWidth="1"/>
    <col min="13579" max="13579" width="9.25" customWidth="1"/>
    <col min="13580" max="13581" width="7.125" customWidth="1"/>
    <col min="13582" max="13582" width="8.75" customWidth="1"/>
    <col min="13583" max="13585" width="7.625" customWidth="1"/>
    <col min="13586" max="13588" width="6.375" customWidth="1"/>
    <col min="13589" max="13589" width="7" customWidth="1"/>
    <col min="13590" max="13590" width="8.125" bestFit="1" customWidth="1"/>
    <col min="13820" max="13820" width="15" customWidth="1"/>
    <col min="13821" max="13824" width="8.125" customWidth="1"/>
    <col min="13825" max="13825" width="7.375" customWidth="1"/>
    <col min="13826" max="13826" width="7.25" customWidth="1"/>
    <col min="13827" max="13827" width="6.75" customWidth="1"/>
    <col min="13828" max="13831" width="8.125" customWidth="1"/>
    <col min="13832" max="13832" width="8.25" customWidth="1"/>
    <col min="13833" max="13833" width="8" customWidth="1"/>
    <col min="13834" max="13834" width="8.75" customWidth="1"/>
    <col min="13835" max="13835" width="9.25" customWidth="1"/>
    <col min="13836" max="13837" width="7.125" customWidth="1"/>
    <col min="13838" max="13838" width="8.75" customWidth="1"/>
    <col min="13839" max="13841" width="7.625" customWidth="1"/>
    <col min="13842" max="13844" width="6.375" customWidth="1"/>
    <col min="13845" max="13845" width="7" customWidth="1"/>
    <col min="13846" max="13846" width="8.125" bestFit="1" customWidth="1"/>
    <col min="14076" max="14076" width="15" customWidth="1"/>
    <col min="14077" max="14080" width="8.125" customWidth="1"/>
    <col min="14081" max="14081" width="7.375" customWidth="1"/>
    <col min="14082" max="14082" width="7.25" customWidth="1"/>
    <col min="14083" max="14083" width="6.75" customWidth="1"/>
    <col min="14084" max="14087" width="8.125" customWidth="1"/>
    <col min="14088" max="14088" width="8.25" customWidth="1"/>
    <col min="14089" max="14089" width="8" customWidth="1"/>
    <col min="14090" max="14090" width="8.75" customWidth="1"/>
    <col min="14091" max="14091" width="9.25" customWidth="1"/>
    <col min="14092" max="14093" width="7.125" customWidth="1"/>
    <col min="14094" max="14094" width="8.75" customWidth="1"/>
    <col min="14095" max="14097" width="7.625" customWidth="1"/>
    <col min="14098" max="14100" width="6.375" customWidth="1"/>
    <col min="14101" max="14101" width="7" customWidth="1"/>
    <col min="14102" max="14102" width="8.125" bestFit="1" customWidth="1"/>
    <col min="14332" max="14332" width="15" customWidth="1"/>
    <col min="14333" max="14336" width="8.125" customWidth="1"/>
    <col min="14337" max="14337" width="7.375" customWidth="1"/>
    <col min="14338" max="14338" width="7.25" customWidth="1"/>
    <col min="14339" max="14339" width="6.75" customWidth="1"/>
    <col min="14340" max="14343" width="8.125" customWidth="1"/>
    <col min="14344" max="14344" width="8.25" customWidth="1"/>
    <col min="14345" max="14345" width="8" customWidth="1"/>
    <col min="14346" max="14346" width="8.75" customWidth="1"/>
    <col min="14347" max="14347" width="9.25" customWidth="1"/>
    <col min="14348" max="14349" width="7.125" customWidth="1"/>
    <col min="14350" max="14350" width="8.75" customWidth="1"/>
    <col min="14351" max="14353" width="7.625" customWidth="1"/>
    <col min="14354" max="14356" width="6.375" customWidth="1"/>
    <col min="14357" max="14357" width="7" customWidth="1"/>
    <col min="14358" max="14358" width="8.125" bestFit="1" customWidth="1"/>
    <col min="14588" max="14588" width="15" customWidth="1"/>
    <col min="14589" max="14592" width="8.125" customWidth="1"/>
    <col min="14593" max="14593" width="7.375" customWidth="1"/>
    <col min="14594" max="14594" width="7.25" customWidth="1"/>
    <col min="14595" max="14595" width="6.75" customWidth="1"/>
    <col min="14596" max="14599" width="8.125" customWidth="1"/>
    <col min="14600" max="14600" width="8.25" customWidth="1"/>
    <col min="14601" max="14601" width="8" customWidth="1"/>
    <col min="14602" max="14602" width="8.75" customWidth="1"/>
    <col min="14603" max="14603" width="9.25" customWidth="1"/>
    <col min="14604" max="14605" width="7.125" customWidth="1"/>
    <col min="14606" max="14606" width="8.75" customWidth="1"/>
    <col min="14607" max="14609" width="7.625" customWidth="1"/>
    <col min="14610" max="14612" width="6.375" customWidth="1"/>
    <col min="14613" max="14613" width="7" customWidth="1"/>
    <col min="14614" max="14614" width="8.125" bestFit="1" customWidth="1"/>
    <col min="14844" max="14844" width="15" customWidth="1"/>
    <col min="14845" max="14848" width="8.125" customWidth="1"/>
    <col min="14849" max="14849" width="7.375" customWidth="1"/>
    <col min="14850" max="14850" width="7.25" customWidth="1"/>
    <col min="14851" max="14851" width="6.75" customWidth="1"/>
    <col min="14852" max="14855" width="8.125" customWidth="1"/>
    <col min="14856" max="14856" width="8.25" customWidth="1"/>
    <col min="14857" max="14857" width="8" customWidth="1"/>
    <col min="14858" max="14858" width="8.75" customWidth="1"/>
    <col min="14859" max="14859" width="9.25" customWidth="1"/>
    <col min="14860" max="14861" width="7.125" customWidth="1"/>
    <col min="14862" max="14862" width="8.75" customWidth="1"/>
    <col min="14863" max="14865" width="7.625" customWidth="1"/>
    <col min="14866" max="14868" width="6.375" customWidth="1"/>
    <col min="14869" max="14869" width="7" customWidth="1"/>
    <col min="14870" max="14870" width="8.125" bestFit="1" customWidth="1"/>
    <col min="15100" max="15100" width="15" customWidth="1"/>
    <col min="15101" max="15104" width="8.125" customWidth="1"/>
    <col min="15105" max="15105" width="7.375" customWidth="1"/>
    <col min="15106" max="15106" width="7.25" customWidth="1"/>
    <col min="15107" max="15107" width="6.75" customWidth="1"/>
    <col min="15108" max="15111" width="8.125" customWidth="1"/>
    <col min="15112" max="15112" width="8.25" customWidth="1"/>
    <col min="15113" max="15113" width="8" customWidth="1"/>
    <col min="15114" max="15114" width="8.75" customWidth="1"/>
    <col min="15115" max="15115" width="9.25" customWidth="1"/>
    <col min="15116" max="15117" width="7.125" customWidth="1"/>
    <col min="15118" max="15118" width="8.75" customWidth="1"/>
    <col min="15119" max="15121" width="7.625" customWidth="1"/>
    <col min="15122" max="15124" width="6.375" customWidth="1"/>
    <col min="15125" max="15125" width="7" customWidth="1"/>
    <col min="15126" max="15126" width="8.125" bestFit="1" customWidth="1"/>
    <col min="15356" max="15356" width="15" customWidth="1"/>
    <col min="15357" max="15360" width="8.125" customWidth="1"/>
    <col min="15361" max="15361" width="7.375" customWidth="1"/>
    <col min="15362" max="15362" width="7.25" customWidth="1"/>
    <col min="15363" max="15363" width="6.75" customWidth="1"/>
    <col min="15364" max="15367" width="8.125" customWidth="1"/>
    <col min="15368" max="15368" width="8.25" customWidth="1"/>
    <col min="15369" max="15369" width="8" customWidth="1"/>
    <col min="15370" max="15370" width="8.75" customWidth="1"/>
    <col min="15371" max="15371" width="9.25" customWidth="1"/>
    <col min="15372" max="15373" width="7.125" customWidth="1"/>
    <col min="15374" max="15374" width="8.75" customWidth="1"/>
    <col min="15375" max="15377" width="7.625" customWidth="1"/>
    <col min="15378" max="15380" width="6.375" customWidth="1"/>
    <col min="15381" max="15381" width="7" customWidth="1"/>
    <col min="15382" max="15382" width="8.125" bestFit="1" customWidth="1"/>
    <col min="15612" max="15612" width="15" customWidth="1"/>
    <col min="15613" max="15616" width="8.125" customWidth="1"/>
    <col min="15617" max="15617" width="7.375" customWidth="1"/>
    <col min="15618" max="15618" width="7.25" customWidth="1"/>
    <col min="15619" max="15619" width="6.75" customWidth="1"/>
    <col min="15620" max="15623" width="8.125" customWidth="1"/>
    <col min="15624" max="15624" width="8.25" customWidth="1"/>
    <col min="15625" max="15625" width="8" customWidth="1"/>
    <col min="15626" max="15626" width="8.75" customWidth="1"/>
    <col min="15627" max="15627" width="9.25" customWidth="1"/>
    <col min="15628" max="15629" width="7.125" customWidth="1"/>
    <col min="15630" max="15630" width="8.75" customWidth="1"/>
    <col min="15631" max="15633" width="7.625" customWidth="1"/>
    <col min="15634" max="15636" width="6.375" customWidth="1"/>
    <col min="15637" max="15637" width="7" customWidth="1"/>
    <col min="15638" max="15638" width="8.125" bestFit="1" customWidth="1"/>
    <col min="15868" max="15868" width="15" customWidth="1"/>
    <col min="15869" max="15872" width="8.125" customWidth="1"/>
    <col min="15873" max="15873" width="7.375" customWidth="1"/>
    <col min="15874" max="15874" width="7.25" customWidth="1"/>
    <col min="15875" max="15875" width="6.75" customWidth="1"/>
    <col min="15876" max="15879" width="8.125" customWidth="1"/>
    <col min="15880" max="15880" width="8.25" customWidth="1"/>
    <col min="15881" max="15881" width="8" customWidth="1"/>
    <col min="15882" max="15882" width="8.75" customWidth="1"/>
    <col min="15883" max="15883" width="9.25" customWidth="1"/>
    <col min="15884" max="15885" width="7.125" customWidth="1"/>
    <col min="15886" max="15886" width="8.75" customWidth="1"/>
    <col min="15887" max="15889" width="7.625" customWidth="1"/>
    <col min="15890" max="15892" width="6.375" customWidth="1"/>
    <col min="15893" max="15893" width="7" customWidth="1"/>
    <col min="15894" max="15894" width="8.125" bestFit="1" customWidth="1"/>
    <col min="16124" max="16124" width="15" customWidth="1"/>
    <col min="16125" max="16128" width="8.125" customWidth="1"/>
    <col min="16129" max="16129" width="7.375" customWidth="1"/>
    <col min="16130" max="16130" width="7.25" customWidth="1"/>
    <col min="16131" max="16131" width="6.75" customWidth="1"/>
    <col min="16132" max="16135" width="8.125" customWidth="1"/>
    <col min="16136" max="16136" width="8.25" customWidth="1"/>
    <col min="16137" max="16137" width="8" customWidth="1"/>
    <col min="16138" max="16138" width="8.75" customWidth="1"/>
    <col min="16139" max="16139" width="9.25" customWidth="1"/>
    <col min="16140" max="16141" width="7.125" customWidth="1"/>
    <col min="16142" max="16142" width="8.75" customWidth="1"/>
    <col min="16143" max="16145" width="7.625" customWidth="1"/>
    <col min="16146" max="16148" width="6.375" customWidth="1"/>
    <col min="16149" max="16149" width="7" customWidth="1"/>
    <col min="16150" max="16150" width="8.125" bestFit="1" customWidth="1"/>
  </cols>
  <sheetData>
    <row r="1" spans="1:256" ht="25.5" customHeight="1">
      <c r="A1" s="7" t="s">
        <v>41</v>
      </c>
    </row>
    <row r="2" spans="1:256" ht="24" customHeight="1">
      <c r="A2" s="8" t="s">
        <v>10</v>
      </c>
      <c r="B2" s="17" t="s">
        <v>56</v>
      </c>
      <c r="C2" s="26"/>
      <c r="D2" s="26"/>
      <c r="E2" s="26"/>
      <c r="F2" s="26"/>
      <c r="G2" s="42"/>
      <c r="H2" s="26" t="s">
        <v>36</v>
      </c>
      <c r="I2" s="26"/>
      <c r="J2" s="26"/>
      <c r="K2" s="26"/>
      <c r="L2" s="26"/>
      <c r="M2" s="42"/>
      <c r="N2" s="50" t="s">
        <v>85</v>
      </c>
      <c r="O2" s="60"/>
      <c r="P2" s="60"/>
      <c r="Q2" s="60"/>
      <c r="R2" s="60"/>
      <c r="S2" s="60"/>
      <c r="T2" s="60"/>
      <c r="U2" s="104"/>
      <c r="V2" s="104"/>
    </row>
    <row r="3" spans="1:256" ht="35.25" customHeight="1">
      <c r="A3" s="9"/>
      <c r="B3" s="17" t="s">
        <v>49</v>
      </c>
      <c r="C3" s="26"/>
      <c r="D3" s="17" t="s">
        <v>85</v>
      </c>
      <c r="E3" s="26"/>
      <c r="F3" s="86" t="s">
        <v>87</v>
      </c>
      <c r="G3" s="112"/>
      <c r="H3" s="17" t="s">
        <v>49</v>
      </c>
      <c r="I3" s="26"/>
      <c r="J3" s="17" t="s">
        <v>85</v>
      </c>
      <c r="K3" s="26"/>
      <c r="L3" s="86" t="s">
        <v>87</v>
      </c>
      <c r="M3" s="112"/>
      <c r="N3" s="50" t="s">
        <v>71</v>
      </c>
      <c r="O3" s="57"/>
      <c r="P3" s="60" t="s">
        <v>72</v>
      </c>
      <c r="Q3" s="60"/>
      <c r="R3" s="50" t="s">
        <v>59</v>
      </c>
      <c r="S3" s="60"/>
      <c r="T3" s="60"/>
      <c r="U3" s="104"/>
      <c r="V3" s="104"/>
    </row>
    <row r="4" spans="1:256" ht="24" customHeight="1">
      <c r="A4" s="9"/>
      <c r="B4" s="18" t="s">
        <v>16</v>
      </c>
      <c r="C4" s="18" t="s">
        <v>61</v>
      </c>
      <c r="D4" s="18" t="s">
        <v>16</v>
      </c>
      <c r="E4" s="18" t="s">
        <v>61</v>
      </c>
      <c r="F4" s="18" t="s">
        <v>16</v>
      </c>
      <c r="G4" s="18" t="s">
        <v>61</v>
      </c>
      <c r="H4" s="18" t="s">
        <v>16</v>
      </c>
      <c r="I4" s="18" t="s">
        <v>61</v>
      </c>
      <c r="J4" s="18" t="s">
        <v>16</v>
      </c>
      <c r="K4" s="18" t="s">
        <v>61</v>
      </c>
      <c r="L4" s="18" t="s">
        <v>16</v>
      </c>
      <c r="M4" s="18" t="s">
        <v>61</v>
      </c>
      <c r="N4" s="51" t="s">
        <v>33</v>
      </c>
      <c r="O4" s="51" t="s">
        <v>70</v>
      </c>
      <c r="P4" s="51" t="s">
        <v>33</v>
      </c>
      <c r="Q4" s="51" t="s">
        <v>70</v>
      </c>
      <c r="R4" s="70" t="s">
        <v>21</v>
      </c>
      <c r="S4" s="75"/>
      <c r="T4" s="80" t="s">
        <v>23</v>
      </c>
      <c r="U4" s="104"/>
      <c r="V4" s="104"/>
    </row>
    <row r="5" spans="1:256" ht="24" customHeight="1">
      <c r="A5" s="1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52"/>
      <c r="O5" s="52"/>
      <c r="P5" s="52"/>
      <c r="Q5" s="52"/>
      <c r="R5" s="52" t="s">
        <v>74</v>
      </c>
      <c r="S5" s="52" t="s">
        <v>76</v>
      </c>
      <c r="T5" s="70"/>
      <c r="U5" s="104"/>
      <c r="V5" s="104"/>
    </row>
    <row r="6" spans="1:256" ht="23.25" customHeight="1">
      <c r="A6" s="11"/>
      <c r="B6" s="20"/>
      <c r="C6" s="20"/>
      <c r="D6" s="38"/>
      <c r="E6" s="8"/>
      <c r="F6" s="20"/>
      <c r="G6" s="8"/>
      <c r="H6" s="20"/>
      <c r="I6" s="8"/>
      <c r="J6" s="20"/>
      <c r="K6" s="8"/>
      <c r="L6" s="20"/>
      <c r="M6" s="8"/>
      <c r="N6" s="53"/>
      <c r="O6" s="58"/>
      <c r="P6" s="35"/>
      <c r="Q6" s="35"/>
      <c r="R6" s="71"/>
      <c r="S6" s="76"/>
      <c r="T6" s="81"/>
    </row>
    <row r="7" spans="1:256" ht="23.25" customHeight="1">
      <c r="A7" s="12" t="s">
        <v>1</v>
      </c>
      <c r="B7" s="21">
        <f t="shared" ref="B7:O7" si="0">SUM(B9:B11)</f>
        <v>116228</v>
      </c>
      <c r="C7" s="21">
        <f t="shared" si="0"/>
        <v>48121</v>
      </c>
      <c r="D7" s="126">
        <f t="shared" si="0"/>
        <v>113424</v>
      </c>
      <c r="E7" s="13">
        <f t="shared" si="0"/>
        <v>48009</v>
      </c>
      <c r="F7" s="21">
        <f t="shared" si="0"/>
        <v>2804</v>
      </c>
      <c r="G7" s="13">
        <f t="shared" si="0"/>
        <v>112</v>
      </c>
      <c r="H7" s="21">
        <f t="shared" si="0"/>
        <v>118919</v>
      </c>
      <c r="I7" s="13">
        <f t="shared" si="0"/>
        <v>46390</v>
      </c>
      <c r="J7" s="21">
        <f t="shared" si="0"/>
        <v>116746</v>
      </c>
      <c r="K7" s="13">
        <f t="shared" si="0"/>
        <v>46301</v>
      </c>
      <c r="L7" s="21">
        <f t="shared" si="0"/>
        <v>2173</v>
      </c>
      <c r="M7" s="13">
        <f t="shared" si="0"/>
        <v>89</v>
      </c>
      <c r="N7" s="46">
        <f t="shared" si="0"/>
        <v>-3322</v>
      </c>
      <c r="O7" s="30">
        <f t="shared" si="0"/>
        <v>1708</v>
      </c>
      <c r="P7" s="61">
        <f>N7/J7*100</f>
        <v>-2.8454936357562572</v>
      </c>
      <c r="Q7" s="61">
        <f>O7/K7*100</f>
        <v>3.6889052072309454</v>
      </c>
      <c r="R7" s="72">
        <f>D7/E7</f>
        <v>2.3625570205586452</v>
      </c>
      <c r="S7" s="77">
        <f>J7/K7</f>
        <v>2.5214574199261355</v>
      </c>
      <c r="T7" s="82">
        <f>R7-S7</f>
        <v>-0.15890039936749023</v>
      </c>
      <c r="U7" s="105"/>
    </row>
    <row r="8" spans="1:256" ht="18.75" customHeight="1">
      <c r="A8" s="13"/>
      <c r="B8" s="21"/>
      <c r="C8" s="21"/>
      <c r="D8" s="126"/>
      <c r="E8" s="13"/>
      <c r="F8" s="21"/>
      <c r="G8" s="13"/>
      <c r="H8" s="21"/>
      <c r="I8" s="13"/>
      <c r="J8" s="21"/>
      <c r="K8" s="13"/>
      <c r="L8" s="21"/>
      <c r="M8" s="13"/>
      <c r="N8" s="46"/>
      <c r="O8" s="30"/>
      <c r="P8" s="61"/>
      <c r="Q8" s="61"/>
      <c r="R8" s="72"/>
      <c r="S8" s="77"/>
      <c r="T8" s="82"/>
      <c r="U8" s="105"/>
    </row>
    <row r="9" spans="1:256" ht="23.25" customHeight="1">
      <c r="A9" s="14" t="s">
        <v>11</v>
      </c>
      <c r="B9" s="22">
        <f t="shared" ref="B9:O9" si="1">SUM(B13:B20)</f>
        <v>81971</v>
      </c>
      <c r="C9" s="22">
        <f t="shared" si="1"/>
        <v>34621</v>
      </c>
      <c r="D9" s="46">
        <f t="shared" si="1"/>
        <v>79899</v>
      </c>
      <c r="E9" s="30">
        <f t="shared" si="1"/>
        <v>34539</v>
      </c>
      <c r="F9" s="22">
        <f t="shared" si="1"/>
        <v>2072</v>
      </c>
      <c r="G9" s="30">
        <f t="shared" si="1"/>
        <v>82</v>
      </c>
      <c r="H9" s="22">
        <f t="shared" si="1"/>
        <v>82655</v>
      </c>
      <c r="I9" s="30">
        <f t="shared" si="1"/>
        <v>32944</v>
      </c>
      <c r="J9" s="22">
        <f t="shared" si="1"/>
        <v>81091</v>
      </c>
      <c r="K9" s="30">
        <f t="shared" si="1"/>
        <v>32882</v>
      </c>
      <c r="L9" s="22">
        <f t="shared" si="1"/>
        <v>1564</v>
      </c>
      <c r="M9" s="30">
        <f t="shared" si="1"/>
        <v>62</v>
      </c>
      <c r="N9" s="46">
        <f t="shared" si="1"/>
        <v>-1192</v>
      </c>
      <c r="O9" s="30">
        <f t="shared" si="1"/>
        <v>1657</v>
      </c>
      <c r="P9" s="61">
        <f t="shared" ref="P9:Q11" si="2">N9/J9*100</f>
        <v>-1.4699535090207299</v>
      </c>
      <c r="Q9" s="61">
        <f t="shared" si="2"/>
        <v>5.0392311903168912</v>
      </c>
      <c r="R9" s="72">
        <f>D9/E9</f>
        <v>2.3132980109441501</v>
      </c>
      <c r="S9" s="77">
        <f>J9/K9</f>
        <v>2.4661212821604526</v>
      </c>
      <c r="T9" s="82">
        <f>R9-S9</f>
        <v>-0.15282327121630246</v>
      </c>
      <c r="U9" s="105"/>
    </row>
    <row r="10" spans="1:256" ht="23.25" customHeight="1">
      <c r="A10" s="14" t="s">
        <v>5</v>
      </c>
      <c r="B10" s="22">
        <f t="shared" ref="B10:O10" si="3">SUM(B21:B29)</f>
        <v>25960</v>
      </c>
      <c r="C10" s="22">
        <f t="shared" si="3"/>
        <v>10169</v>
      </c>
      <c r="D10" s="46">
        <f t="shared" si="3"/>
        <v>25497</v>
      </c>
      <c r="E10" s="30">
        <f t="shared" si="3"/>
        <v>10150</v>
      </c>
      <c r="F10" s="22">
        <f t="shared" si="3"/>
        <v>463</v>
      </c>
      <c r="G10" s="30">
        <f t="shared" si="3"/>
        <v>19</v>
      </c>
      <c r="H10" s="22">
        <f t="shared" si="3"/>
        <v>26744</v>
      </c>
      <c r="I10" s="30">
        <f t="shared" si="3"/>
        <v>9859</v>
      </c>
      <c r="J10" s="22">
        <f t="shared" si="3"/>
        <v>26405</v>
      </c>
      <c r="K10" s="30">
        <f t="shared" si="3"/>
        <v>9844</v>
      </c>
      <c r="L10" s="22">
        <f t="shared" si="3"/>
        <v>339</v>
      </c>
      <c r="M10" s="30">
        <f t="shared" si="3"/>
        <v>15</v>
      </c>
      <c r="N10" s="46">
        <f t="shared" si="3"/>
        <v>-908</v>
      </c>
      <c r="O10" s="30">
        <f t="shared" si="3"/>
        <v>306</v>
      </c>
      <c r="P10" s="61">
        <f t="shared" si="2"/>
        <v>-3.4387426623745507</v>
      </c>
      <c r="Q10" s="61">
        <f t="shared" si="2"/>
        <v>3.1084924827305973</v>
      </c>
      <c r="R10" s="72">
        <f>D10/E10</f>
        <v>2.5120197044334978</v>
      </c>
      <c r="S10" s="77">
        <f>J10/K10</f>
        <v>2.6823445753758635</v>
      </c>
      <c r="T10" s="82">
        <f>R10-S10</f>
        <v>-0.1703248709423657</v>
      </c>
      <c r="U10" s="105"/>
    </row>
    <row r="11" spans="1:256" ht="23.25" customHeight="1">
      <c r="A11" s="14" t="s">
        <v>14</v>
      </c>
      <c r="B11" s="22">
        <f t="shared" ref="B11:O11" si="4">SUM(B30:B32)</f>
        <v>8297</v>
      </c>
      <c r="C11" s="22">
        <f t="shared" si="4"/>
        <v>3331</v>
      </c>
      <c r="D11" s="46">
        <f t="shared" si="4"/>
        <v>8028</v>
      </c>
      <c r="E11" s="30">
        <f t="shared" si="4"/>
        <v>3320</v>
      </c>
      <c r="F11" s="22">
        <f t="shared" si="4"/>
        <v>269</v>
      </c>
      <c r="G11" s="30">
        <f t="shared" si="4"/>
        <v>11</v>
      </c>
      <c r="H11" s="22">
        <f t="shared" si="4"/>
        <v>9520</v>
      </c>
      <c r="I11" s="30">
        <f t="shared" si="4"/>
        <v>3587</v>
      </c>
      <c r="J11" s="22">
        <f t="shared" si="4"/>
        <v>9250</v>
      </c>
      <c r="K11" s="30">
        <f t="shared" si="4"/>
        <v>3575</v>
      </c>
      <c r="L11" s="22">
        <f t="shared" si="4"/>
        <v>270</v>
      </c>
      <c r="M11" s="30">
        <f t="shared" si="4"/>
        <v>12</v>
      </c>
      <c r="N11" s="46">
        <f t="shared" si="4"/>
        <v>-1222</v>
      </c>
      <c r="O11" s="30">
        <f t="shared" si="4"/>
        <v>-255</v>
      </c>
      <c r="P11" s="61">
        <f t="shared" si="2"/>
        <v>-13.210810810810811</v>
      </c>
      <c r="Q11" s="61">
        <f t="shared" si="2"/>
        <v>-7.1328671328671325</v>
      </c>
      <c r="R11" s="72">
        <f>D11/E11</f>
        <v>2.4180722891566266</v>
      </c>
      <c r="S11" s="77">
        <f>J11/K11</f>
        <v>2.5874125874125875</v>
      </c>
      <c r="T11" s="82">
        <f>R11-S11</f>
        <v>-0.16934029825596086</v>
      </c>
      <c r="U11" s="105"/>
    </row>
    <row r="12" spans="1:256" ht="15.75" customHeight="1">
      <c r="A12" s="12"/>
      <c r="B12" s="23"/>
      <c r="C12" s="23"/>
      <c r="D12" s="88"/>
      <c r="E12" s="11"/>
      <c r="F12" s="23"/>
      <c r="G12" s="11"/>
      <c r="H12" s="23"/>
      <c r="I12" s="11"/>
      <c r="J12" s="23"/>
      <c r="K12" s="11"/>
      <c r="L12" s="23"/>
      <c r="M12" s="11"/>
      <c r="N12" s="54"/>
      <c r="O12" s="32"/>
      <c r="P12" s="62"/>
      <c r="Q12" s="62"/>
      <c r="R12" s="73"/>
      <c r="S12" s="78"/>
      <c r="T12" s="73"/>
      <c r="U12" s="105"/>
    </row>
    <row r="13" spans="1:256" ht="23.25" customHeight="1">
      <c r="A13" s="15" t="s">
        <v>13</v>
      </c>
      <c r="B13" s="24">
        <v>11537</v>
      </c>
      <c r="C13" s="27">
        <v>5233</v>
      </c>
      <c r="D13" s="24">
        <v>11315</v>
      </c>
      <c r="E13" s="31">
        <v>5225</v>
      </c>
      <c r="F13" s="24">
        <f t="shared" ref="F13:G23" si="5">B13-D13</f>
        <v>222</v>
      </c>
      <c r="G13" s="31">
        <f t="shared" si="5"/>
        <v>8</v>
      </c>
      <c r="H13" s="24">
        <v>12105</v>
      </c>
      <c r="I13" s="31">
        <v>5278</v>
      </c>
      <c r="J13" s="24">
        <v>12036</v>
      </c>
      <c r="K13" s="31">
        <v>5274</v>
      </c>
      <c r="L13" s="24">
        <f t="shared" ref="L13:M23" si="6">H13-J13</f>
        <v>69</v>
      </c>
      <c r="M13" s="31">
        <f t="shared" si="6"/>
        <v>4</v>
      </c>
      <c r="N13" s="55">
        <f t="shared" ref="N13:O33" si="7">D13-J13</f>
        <v>-721</v>
      </c>
      <c r="O13" s="59">
        <f t="shared" si="7"/>
        <v>-49</v>
      </c>
      <c r="P13" s="63">
        <f t="shared" ref="P13:Q33" si="8">N13/J13*100</f>
        <v>-5.9903622465935529</v>
      </c>
      <c r="Q13" s="66">
        <f t="shared" si="8"/>
        <v>-0.92908608266970039</v>
      </c>
      <c r="R13" s="72">
        <f t="shared" ref="R13:R33" si="9">D13/E13</f>
        <v>2.1655502392344497</v>
      </c>
      <c r="S13" s="77">
        <f t="shared" ref="S13:S33" si="10">J13/K13</f>
        <v>2.2821387940841866</v>
      </c>
      <c r="T13" s="82">
        <f t="shared" ref="T13:T33" si="11">R13-S13</f>
        <v>-0.11658855484973696</v>
      </c>
      <c r="U13" s="105"/>
    </row>
    <row r="14" spans="1:256" ht="23.25" customHeight="1">
      <c r="A14" s="12" t="s">
        <v>3</v>
      </c>
      <c r="B14" s="22">
        <v>16408</v>
      </c>
      <c r="C14" s="23">
        <v>6842</v>
      </c>
      <c r="D14" s="46">
        <v>16245</v>
      </c>
      <c r="E14" s="11">
        <v>6833</v>
      </c>
      <c r="F14" s="22">
        <f t="shared" si="5"/>
        <v>163</v>
      </c>
      <c r="G14" s="11">
        <f t="shared" si="5"/>
        <v>9</v>
      </c>
      <c r="H14" s="46">
        <v>16230</v>
      </c>
      <c r="I14" s="11">
        <v>6408</v>
      </c>
      <c r="J14" s="22">
        <v>16075</v>
      </c>
      <c r="K14" s="11">
        <v>6401</v>
      </c>
      <c r="L14" s="22">
        <f t="shared" si="6"/>
        <v>155</v>
      </c>
      <c r="M14" s="11">
        <f t="shared" si="6"/>
        <v>7</v>
      </c>
      <c r="N14" s="54">
        <f t="shared" si="7"/>
        <v>170</v>
      </c>
      <c r="O14" s="32">
        <f t="shared" si="7"/>
        <v>432</v>
      </c>
      <c r="P14" s="64">
        <f t="shared" si="8"/>
        <v>1.0575427682737168</v>
      </c>
      <c r="Q14" s="67">
        <f t="shared" si="8"/>
        <v>6.7489454772691762</v>
      </c>
      <c r="R14" s="72">
        <f t="shared" si="9"/>
        <v>2.3774330455144153</v>
      </c>
      <c r="S14" s="77">
        <f t="shared" si="10"/>
        <v>2.5113263552569909</v>
      </c>
      <c r="T14" s="82">
        <f t="shared" si="11"/>
        <v>-0.13389330974257563</v>
      </c>
      <c r="U14" s="105"/>
    </row>
    <row r="15" spans="1:256" s="4" customFormat="1" ht="23.25" customHeight="1">
      <c r="A15" s="12" t="s">
        <v>20</v>
      </c>
      <c r="B15" s="22">
        <v>7441</v>
      </c>
      <c r="C15" s="23">
        <v>3495</v>
      </c>
      <c r="D15" s="46">
        <v>7364</v>
      </c>
      <c r="E15" s="11">
        <v>3492</v>
      </c>
      <c r="F15" s="22">
        <f t="shared" si="5"/>
        <v>77</v>
      </c>
      <c r="G15" s="11">
        <f t="shared" si="5"/>
        <v>3</v>
      </c>
      <c r="H15" s="46">
        <v>7226</v>
      </c>
      <c r="I15" s="11">
        <v>3142</v>
      </c>
      <c r="J15" s="22">
        <v>7162</v>
      </c>
      <c r="K15" s="11">
        <v>3139</v>
      </c>
      <c r="L15" s="22">
        <f t="shared" si="6"/>
        <v>64</v>
      </c>
      <c r="M15" s="11">
        <f t="shared" si="6"/>
        <v>3</v>
      </c>
      <c r="N15" s="54">
        <f t="shared" si="7"/>
        <v>202</v>
      </c>
      <c r="O15" s="32">
        <f t="shared" si="7"/>
        <v>353</v>
      </c>
      <c r="P15" s="64">
        <f t="shared" si="8"/>
        <v>2.8204412175370006</v>
      </c>
      <c r="Q15" s="67">
        <f t="shared" si="8"/>
        <v>11.245619624084103</v>
      </c>
      <c r="R15" s="72">
        <f t="shared" si="9"/>
        <v>2.1088201603665522</v>
      </c>
      <c r="S15" s="77">
        <f t="shared" si="10"/>
        <v>2.2816183497929279</v>
      </c>
      <c r="T15" s="82">
        <f t="shared" si="11"/>
        <v>-0.1727981894263757</v>
      </c>
      <c r="U15" s="100"/>
      <c r="V15" s="23"/>
      <c r="W15" s="23"/>
      <c r="X15" s="23"/>
      <c r="Y15" s="23"/>
      <c r="Z15" s="23"/>
      <c r="AA15" s="23"/>
      <c r="AB15" s="23"/>
      <c r="AC15" s="23"/>
      <c r="AD15" s="23"/>
    </row>
    <row r="16" spans="1:256" s="4" customFormat="1" ht="23.25" customHeight="1">
      <c r="A16" s="12" t="s">
        <v>24</v>
      </c>
      <c r="B16" s="22">
        <v>18716</v>
      </c>
      <c r="C16" s="28">
        <v>8175</v>
      </c>
      <c r="D16" s="46">
        <v>18488</v>
      </c>
      <c r="E16" s="32">
        <v>8159</v>
      </c>
      <c r="F16" s="22">
        <f t="shared" si="5"/>
        <v>228</v>
      </c>
      <c r="G16" s="32">
        <f t="shared" si="5"/>
        <v>16</v>
      </c>
      <c r="H16" s="46">
        <v>18579</v>
      </c>
      <c r="I16" s="32">
        <v>7614</v>
      </c>
      <c r="J16" s="22">
        <v>18454</v>
      </c>
      <c r="K16" s="32">
        <v>7606</v>
      </c>
      <c r="L16" s="22">
        <f t="shared" si="6"/>
        <v>125</v>
      </c>
      <c r="M16" s="32">
        <f t="shared" si="6"/>
        <v>8</v>
      </c>
      <c r="N16" s="54">
        <f t="shared" si="7"/>
        <v>34</v>
      </c>
      <c r="O16" s="32">
        <f t="shared" si="7"/>
        <v>553</v>
      </c>
      <c r="P16" s="64">
        <f t="shared" si="8"/>
        <v>0.18424189877533328</v>
      </c>
      <c r="Q16" s="67">
        <f t="shared" si="8"/>
        <v>7.2705758611622402</v>
      </c>
      <c r="R16" s="72">
        <f t="shared" si="9"/>
        <v>2.265963966172325</v>
      </c>
      <c r="S16" s="77">
        <f t="shared" si="10"/>
        <v>2.4262424401788061</v>
      </c>
      <c r="T16" s="82">
        <f t="shared" si="11"/>
        <v>-0.1602784740064811</v>
      </c>
      <c r="U16" s="100"/>
      <c r="V16" s="23"/>
      <c r="W16" s="23"/>
      <c r="X16" s="23"/>
      <c r="Y16" s="23"/>
      <c r="Z16" s="23"/>
      <c r="AA16" s="23"/>
      <c r="AB16" s="23"/>
      <c r="AC16" s="23"/>
      <c r="AD16" s="23"/>
    </row>
    <row r="17" spans="1:256" s="4" customFormat="1" ht="23.25" customHeight="1">
      <c r="A17" s="12" t="s">
        <v>25</v>
      </c>
      <c r="B17" s="22">
        <v>12901</v>
      </c>
      <c r="C17" s="23">
        <v>5276</v>
      </c>
      <c r="D17" s="46">
        <v>12237</v>
      </c>
      <c r="E17" s="11">
        <v>5257</v>
      </c>
      <c r="F17" s="22">
        <f t="shared" si="5"/>
        <v>664</v>
      </c>
      <c r="G17" s="11">
        <f t="shared" si="5"/>
        <v>19</v>
      </c>
      <c r="H17" s="46">
        <v>12531</v>
      </c>
      <c r="I17" s="11">
        <v>4913</v>
      </c>
      <c r="J17" s="22">
        <v>11921</v>
      </c>
      <c r="K17" s="11">
        <v>4892</v>
      </c>
      <c r="L17" s="22">
        <f t="shared" si="6"/>
        <v>610</v>
      </c>
      <c r="M17" s="11">
        <f t="shared" si="6"/>
        <v>21</v>
      </c>
      <c r="N17" s="54">
        <f t="shared" si="7"/>
        <v>316</v>
      </c>
      <c r="O17" s="32">
        <f t="shared" si="7"/>
        <v>365</v>
      </c>
      <c r="P17" s="64">
        <f t="shared" si="8"/>
        <v>2.6507843301736429</v>
      </c>
      <c r="Q17" s="67">
        <f t="shared" si="8"/>
        <v>7.4611610793131637</v>
      </c>
      <c r="R17" s="72">
        <f t="shared" si="9"/>
        <v>2.3277534715617274</v>
      </c>
      <c r="S17" s="77">
        <f t="shared" si="10"/>
        <v>2.4368356500408832</v>
      </c>
      <c r="T17" s="82">
        <f t="shared" si="11"/>
        <v>-0.1090821784791558</v>
      </c>
      <c r="U17" s="100"/>
      <c r="V17" s="23"/>
      <c r="W17" s="23"/>
      <c r="X17" s="23"/>
      <c r="Y17" s="23"/>
      <c r="Z17" s="23"/>
      <c r="AA17" s="23"/>
      <c r="AB17" s="23"/>
      <c r="AC17" s="23"/>
      <c r="AD17" s="23"/>
    </row>
    <row r="18" spans="1:256" s="4" customFormat="1" ht="23.25" customHeight="1">
      <c r="A18" s="12" t="s">
        <v>28</v>
      </c>
      <c r="B18" s="22">
        <v>4201</v>
      </c>
      <c r="C18" s="28">
        <v>1536</v>
      </c>
      <c r="D18" s="46">
        <v>3834</v>
      </c>
      <c r="E18" s="32">
        <v>1520</v>
      </c>
      <c r="F18" s="22">
        <f t="shared" si="5"/>
        <v>367</v>
      </c>
      <c r="G18" s="32">
        <f t="shared" si="5"/>
        <v>16</v>
      </c>
      <c r="H18" s="46">
        <v>4221</v>
      </c>
      <c r="I18" s="32">
        <v>1494</v>
      </c>
      <c r="J18" s="22">
        <v>3996</v>
      </c>
      <c r="K18" s="32">
        <v>1484</v>
      </c>
      <c r="L18" s="22">
        <f t="shared" si="6"/>
        <v>225</v>
      </c>
      <c r="M18" s="32">
        <f t="shared" si="6"/>
        <v>10</v>
      </c>
      <c r="N18" s="54">
        <f t="shared" si="7"/>
        <v>-162</v>
      </c>
      <c r="O18" s="32">
        <f t="shared" si="7"/>
        <v>36</v>
      </c>
      <c r="P18" s="64">
        <f t="shared" si="8"/>
        <v>-4.0540540540540544</v>
      </c>
      <c r="Q18" s="67">
        <f t="shared" si="8"/>
        <v>2.4258760107816713</v>
      </c>
      <c r="R18" s="72">
        <f t="shared" si="9"/>
        <v>2.5223684210526316</v>
      </c>
      <c r="S18" s="77">
        <f t="shared" si="10"/>
        <v>2.6927223719676552</v>
      </c>
      <c r="T18" s="82">
        <f t="shared" si="11"/>
        <v>-0.17035395091502359</v>
      </c>
      <c r="U18" s="100"/>
      <c r="V18" s="23"/>
      <c r="W18" s="23"/>
      <c r="X18" s="23"/>
      <c r="Y18" s="23"/>
      <c r="Z18" s="23"/>
      <c r="AA18" s="23"/>
      <c r="AB18" s="23"/>
      <c r="AC18" s="23"/>
      <c r="AD18" s="23"/>
    </row>
    <row r="19" spans="1:256" s="4" customFormat="1" ht="23.25" customHeight="1">
      <c r="A19" s="12" t="s">
        <v>19</v>
      </c>
      <c r="B19" s="22">
        <v>2082</v>
      </c>
      <c r="C19" s="28">
        <v>741</v>
      </c>
      <c r="D19" s="46">
        <v>2020</v>
      </c>
      <c r="E19" s="32">
        <v>737</v>
      </c>
      <c r="F19" s="22">
        <f t="shared" si="5"/>
        <v>62</v>
      </c>
      <c r="G19" s="32">
        <f t="shared" si="5"/>
        <v>4</v>
      </c>
      <c r="H19" s="46">
        <v>2299</v>
      </c>
      <c r="I19" s="32">
        <v>755</v>
      </c>
      <c r="J19" s="22">
        <v>2242</v>
      </c>
      <c r="K19" s="32">
        <v>751</v>
      </c>
      <c r="L19" s="22">
        <f t="shared" si="6"/>
        <v>57</v>
      </c>
      <c r="M19" s="32">
        <f t="shared" si="6"/>
        <v>4</v>
      </c>
      <c r="N19" s="54">
        <f t="shared" si="7"/>
        <v>-222</v>
      </c>
      <c r="O19" s="32">
        <f t="shared" si="7"/>
        <v>-14</v>
      </c>
      <c r="P19" s="64">
        <f t="shared" si="8"/>
        <v>-9.9018733273862622</v>
      </c>
      <c r="Q19" s="67">
        <f t="shared" si="8"/>
        <v>-1.8641810918774968</v>
      </c>
      <c r="R19" s="72">
        <f t="shared" si="9"/>
        <v>2.7408412483039348</v>
      </c>
      <c r="S19" s="77">
        <f t="shared" si="10"/>
        <v>2.9853528628495338</v>
      </c>
      <c r="T19" s="82">
        <f t="shared" si="11"/>
        <v>-0.244511614545599</v>
      </c>
      <c r="U19" s="100"/>
      <c r="V19" s="23"/>
      <c r="W19" s="23"/>
      <c r="X19" s="23"/>
      <c r="Y19" s="23"/>
      <c r="Z19" s="23"/>
      <c r="AA19" s="23"/>
      <c r="AB19" s="23"/>
      <c r="AC19" s="23"/>
      <c r="AD19" s="23"/>
    </row>
    <row r="20" spans="1:256" s="4" customFormat="1" ht="23.25" customHeight="1">
      <c r="A20" s="12" t="s">
        <v>31</v>
      </c>
      <c r="B20" s="22">
        <v>8685</v>
      </c>
      <c r="C20" s="28">
        <v>3323</v>
      </c>
      <c r="D20" s="46">
        <v>8396</v>
      </c>
      <c r="E20" s="32">
        <v>3316</v>
      </c>
      <c r="F20" s="22">
        <f t="shared" si="5"/>
        <v>289</v>
      </c>
      <c r="G20" s="32">
        <f t="shared" si="5"/>
        <v>7</v>
      </c>
      <c r="H20" s="46">
        <v>9464</v>
      </c>
      <c r="I20" s="32">
        <v>3340</v>
      </c>
      <c r="J20" s="22">
        <v>9205</v>
      </c>
      <c r="K20" s="32">
        <v>3335</v>
      </c>
      <c r="L20" s="22">
        <f t="shared" si="6"/>
        <v>259</v>
      </c>
      <c r="M20" s="32">
        <f t="shared" si="6"/>
        <v>5</v>
      </c>
      <c r="N20" s="54">
        <f t="shared" si="7"/>
        <v>-809</v>
      </c>
      <c r="O20" s="32">
        <f t="shared" si="7"/>
        <v>-19</v>
      </c>
      <c r="P20" s="64">
        <f t="shared" si="8"/>
        <v>-8.7887017925040745</v>
      </c>
      <c r="Q20" s="67">
        <f t="shared" si="8"/>
        <v>-0.56971514242878563</v>
      </c>
      <c r="R20" s="72">
        <f t="shared" si="9"/>
        <v>2.5319662243667067</v>
      </c>
      <c r="S20" s="77">
        <f t="shared" si="10"/>
        <v>2.760119940029985</v>
      </c>
      <c r="T20" s="82">
        <f t="shared" si="11"/>
        <v>-0.22815371566327824</v>
      </c>
      <c r="U20" s="100"/>
      <c r="V20" s="23"/>
      <c r="W20" s="23"/>
      <c r="X20" s="23"/>
      <c r="Y20" s="23"/>
      <c r="Z20" s="23"/>
      <c r="AA20" s="23"/>
      <c r="AB20" s="23"/>
      <c r="AC20" s="23"/>
      <c r="AD20" s="23"/>
    </row>
    <row r="21" spans="1:256" s="4" customFormat="1" ht="23.25" customHeight="1">
      <c r="A21" s="12" t="s">
        <v>34</v>
      </c>
      <c r="B21" s="22">
        <v>8605</v>
      </c>
      <c r="C21" s="23">
        <v>3401</v>
      </c>
      <c r="D21" s="46">
        <v>8413</v>
      </c>
      <c r="E21" s="11">
        <v>3396</v>
      </c>
      <c r="F21" s="22">
        <f t="shared" si="5"/>
        <v>192</v>
      </c>
      <c r="G21" s="11">
        <f t="shared" si="5"/>
        <v>5</v>
      </c>
      <c r="H21" s="88">
        <v>8354</v>
      </c>
      <c r="I21" s="11">
        <v>3172</v>
      </c>
      <c r="J21" s="23">
        <v>8242</v>
      </c>
      <c r="K21" s="11">
        <v>3168</v>
      </c>
      <c r="L21" s="22">
        <f t="shared" si="6"/>
        <v>112</v>
      </c>
      <c r="M21" s="32">
        <f t="shared" si="6"/>
        <v>4</v>
      </c>
      <c r="N21" s="54">
        <f t="shared" si="7"/>
        <v>171</v>
      </c>
      <c r="O21" s="32">
        <f t="shared" si="7"/>
        <v>228</v>
      </c>
      <c r="P21" s="64">
        <f t="shared" si="8"/>
        <v>2.0747391409851978</v>
      </c>
      <c r="Q21" s="67">
        <f t="shared" si="8"/>
        <v>7.1969696969696972</v>
      </c>
      <c r="R21" s="72">
        <f t="shared" si="9"/>
        <v>2.477326266195524</v>
      </c>
      <c r="S21" s="77">
        <f t="shared" si="10"/>
        <v>2.6016414141414139</v>
      </c>
      <c r="T21" s="82">
        <f t="shared" si="11"/>
        <v>-0.12431514794588994</v>
      </c>
      <c r="U21" s="100"/>
      <c r="V21" s="23"/>
      <c r="W21" s="23"/>
      <c r="X21" s="23"/>
      <c r="Y21" s="23"/>
      <c r="Z21" s="23"/>
      <c r="AA21" s="23"/>
      <c r="AB21" s="23"/>
      <c r="AC21" s="23"/>
      <c r="AD21" s="23"/>
    </row>
    <row r="22" spans="1:256" s="4" customFormat="1" ht="23.25" customHeight="1">
      <c r="A22" s="12" t="s">
        <v>9</v>
      </c>
      <c r="B22" s="22">
        <v>4838</v>
      </c>
      <c r="C22" s="28">
        <v>1927</v>
      </c>
      <c r="D22" s="46">
        <v>4797</v>
      </c>
      <c r="E22" s="32">
        <v>1923</v>
      </c>
      <c r="F22" s="22">
        <f t="shared" si="5"/>
        <v>41</v>
      </c>
      <c r="G22" s="32">
        <f t="shared" si="5"/>
        <v>4</v>
      </c>
      <c r="H22" s="46">
        <v>4743</v>
      </c>
      <c r="I22" s="32">
        <v>1800</v>
      </c>
      <c r="J22" s="22">
        <v>4710</v>
      </c>
      <c r="K22" s="32">
        <v>1796</v>
      </c>
      <c r="L22" s="22">
        <f t="shared" si="6"/>
        <v>33</v>
      </c>
      <c r="M22" s="32">
        <f t="shared" si="6"/>
        <v>4</v>
      </c>
      <c r="N22" s="54">
        <f t="shared" si="7"/>
        <v>87</v>
      </c>
      <c r="O22" s="32">
        <f t="shared" si="7"/>
        <v>127</v>
      </c>
      <c r="P22" s="64">
        <f t="shared" si="8"/>
        <v>1.8471337579617835</v>
      </c>
      <c r="Q22" s="67">
        <f t="shared" si="8"/>
        <v>7.0712694877505573</v>
      </c>
      <c r="R22" s="72">
        <f t="shared" si="9"/>
        <v>2.4945397815912638</v>
      </c>
      <c r="S22" s="77">
        <f t="shared" si="10"/>
        <v>2.6224944320712695</v>
      </c>
      <c r="T22" s="82">
        <f t="shared" si="11"/>
        <v>-0.12795465048000576</v>
      </c>
      <c r="U22" s="100"/>
      <c r="V22" s="23"/>
      <c r="W22" s="23"/>
      <c r="X22" s="23"/>
      <c r="Y22" s="23"/>
      <c r="Z22" s="23"/>
      <c r="AA22" s="23"/>
      <c r="AB22" s="23"/>
      <c r="AC22" s="23"/>
      <c r="AD22" s="23"/>
    </row>
    <row r="23" spans="1:256" s="4" customFormat="1" ht="23.25" customHeight="1">
      <c r="A23" s="12" t="s">
        <v>35</v>
      </c>
      <c r="B23" s="22">
        <v>1894</v>
      </c>
      <c r="C23" s="28">
        <v>685</v>
      </c>
      <c r="D23" s="46">
        <v>1787</v>
      </c>
      <c r="E23" s="32">
        <v>681</v>
      </c>
      <c r="F23" s="22">
        <f t="shared" si="5"/>
        <v>107</v>
      </c>
      <c r="G23" s="32">
        <f t="shared" si="5"/>
        <v>4</v>
      </c>
      <c r="H23" s="88">
        <v>1989</v>
      </c>
      <c r="I23" s="11">
        <v>682</v>
      </c>
      <c r="J23" s="23">
        <v>1899</v>
      </c>
      <c r="K23" s="11">
        <v>679</v>
      </c>
      <c r="L23" s="22">
        <f t="shared" si="6"/>
        <v>90</v>
      </c>
      <c r="M23" s="32">
        <f t="shared" si="6"/>
        <v>3</v>
      </c>
      <c r="N23" s="54">
        <f t="shared" si="7"/>
        <v>-112</v>
      </c>
      <c r="O23" s="32">
        <f t="shared" si="7"/>
        <v>2</v>
      </c>
      <c r="P23" s="64">
        <f t="shared" si="8"/>
        <v>-5.8978409689310158</v>
      </c>
      <c r="Q23" s="67">
        <f t="shared" si="8"/>
        <v>0.29455081001472755</v>
      </c>
      <c r="R23" s="72">
        <f t="shared" si="9"/>
        <v>2.6240822320117476</v>
      </c>
      <c r="S23" s="77">
        <f t="shared" si="10"/>
        <v>2.7967599410898378</v>
      </c>
      <c r="T23" s="82">
        <f t="shared" si="11"/>
        <v>-0.17267770907809021</v>
      </c>
      <c r="U23" s="100"/>
      <c r="V23" s="23"/>
      <c r="W23" s="23"/>
      <c r="X23" s="23"/>
      <c r="Y23" s="23"/>
      <c r="Z23" s="23"/>
      <c r="AA23" s="23"/>
      <c r="AB23" s="23"/>
      <c r="AC23" s="23"/>
      <c r="AD23" s="23"/>
    </row>
    <row r="24" spans="1:256" s="4" customFormat="1" ht="23.25" customHeight="1">
      <c r="A24" s="12" t="s">
        <v>30</v>
      </c>
      <c r="B24" s="22">
        <v>2160</v>
      </c>
      <c r="C24" s="28">
        <v>887</v>
      </c>
      <c r="D24" s="46">
        <v>2160</v>
      </c>
      <c r="E24" s="32">
        <v>887</v>
      </c>
      <c r="F24" s="127">
        <v>0</v>
      </c>
      <c r="G24" s="129">
        <v>0</v>
      </c>
      <c r="H24" s="46">
        <v>2367</v>
      </c>
      <c r="I24" s="32">
        <v>865</v>
      </c>
      <c r="J24" s="22">
        <v>2367</v>
      </c>
      <c r="K24" s="32">
        <v>865</v>
      </c>
      <c r="L24" s="127">
        <v>0</v>
      </c>
      <c r="M24" s="129">
        <v>0</v>
      </c>
      <c r="N24" s="54">
        <f t="shared" si="7"/>
        <v>-207</v>
      </c>
      <c r="O24" s="32">
        <f t="shared" si="7"/>
        <v>22</v>
      </c>
      <c r="P24" s="64">
        <f t="shared" si="8"/>
        <v>-8.7452471482889731</v>
      </c>
      <c r="Q24" s="67">
        <f t="shared" si="8"/>
        <v>2.5433526011560694</v>
      </c>
      <c r="R24" s="72">
        <f t="shared" si="9"/>
        <v>2.4351747463359641</v>
      </c>
      <c r="S24" s="77">
        <f t="shared" si="10"/>
        <v>2.7364161849710982</v>
      </c>
      <c r="T24" s="82">
        <f t="shared" si="11"/>
        <v>-0.30124143863513408</v>
      </c>
      <c r="U24" s="100"/>
      <c r="V24" s="23"/>
      <c r="W24" s="23"/>
      <c r="X24" s="23"/>
      <c r="Y24" s="23"/>
      <c r="Z24" s="23"/>
      <c r="AA24" s="23"/>
      <c r="AB24" s="23"/>
      <c r="AC24" s="23"/>
      <c r="AD24" s="23"/>
    </row>
    <row r="25" spans="1:256" s="4" customFormat="1" ht="23.25" customHeight="1">
      <c r="A25" s="12" t="s">
        <v>37</v>
      </c>
      <c r="B25" s="22">
        <v>1039</v>
      </c>
      <c r="C25" s="28">
        <v>388</v>
      </c>
      <c r="D25" s="46">
        <v>1039</v>
      </c>
      <c r="E25" s="32">
        <v>388</v>
      </c>
      <c r="F25" s="127">
        <v>0</v>
      </c>
      <c r="G25" s="129">
        <v>0</v>
      </c>
      <c r="H25" s="46">
        <v>1104</v>
      </c>
      <c r="I25" s="32">
        <v>398</v>
      </c>
      <c r="J25" s="22">
        <v>1104</v>
      </c>
      <c r="K25" s="32">
        <v>398</v>
      </c>
      <c r="L25" s="127">
        <v>0</v>
      </c>
      <c r="M25" s="129">
        <v>0</v>
      </c>
      <c r="N25" s="54">
        <f t="shared" si="7"/>
        <v>-65</v>
      </c>
      <c r="O25" s="32">
        <f t="shared" si="7"/>
        <v>-10</v>
      </c>
      <c r="P25" s="64">
        <f t="shared" si="8"/>
        <v>-5.88768115942029</v>
      </c>
      <c r="Q25" s="67">
        <f t="shared" si="8"/>
        <v>-2.512562814070352</v>
      </c>
      <c r="R25" s="72">
        <f t="shared" si="9"/>
        <v>2.6778350515463916</v>
      </c>
      <c r="S25" s="77">
        <f t="shared" si="10"/>
        <v>2.7738693467336684</v>
      </c>
      <c r="T25" s="82">
        <f t="shared" si="11"/>
        <v>-9.6034295187276797e-002</v>
      </c>
      <c r="U25" s="100"/>
      <c r="V25" s="23"/>
      <c r="W25" s="23"/>
      <c r="X25" s="23"/>
      <c r="Y25" s="23"/>
      <c r="Z25" s="23"/>
      <c r="AA25" s="23"/>
      <c r="AB25" s="23"/>
      <c r="AC25" s="23"/>
      <c r="AD25" s="23"/>
    </row>
    <row r="26" spans="1:256" s="4" customFormat="1" ht="23.25" customHeight="1">
      <c r="A26" s="12" t="s">
        <v>42</v>
      </c>
      <c r="B26" s="22">
        <v>2172</v>
      </c>
      <c r="C26" s="28">
        <v>821</v>
      </c>
      <c r="D26" s="46">
        <v>2172</v>
      </c>
      <c r="E26" s="32">
        <v>821</v>
      </c>
      <c r="F26" s="127">
        <v>0</v>
      </c>
      <c r="G26" s="129">
        <v>0</v>
      </c>
      <c r="H26" s="46">
        <v>2359</v>
      </c>
      <c r="I26" s="32">
        <v>816</v>
      </c>
      <c r="J26" s="22">
        <v>2359</v>
      </c>
      <c r="K26" s="32">
        <v>816</v>
      </c>
      <c r="L26" s="127">
        <v>0</v>
      </c>
      <c r="M26" s="129">
        <v>0</v>
      </c>
      <c r="N26" s="54">
        <f t="shared" si="7"/>
        <v>-187</v>
      </c>
      <c r="O26" s="32">
        <f t="shared" si="7"/>
        <v>5</v>
      </c>
      <c r="P26" s="64">
        <f t="shared" si="8"/>
        <v>-7.9270877490462066</v>
      </c>
      <c r="Q26" s="67">
        <f t="shared" si="8"/>
        <v>0.61274509803921573</v>
      </c>
      <c r="R26" s="72">
        <f t="shared" si="9"/>
        <v>2.6455542021924483</v>
      </c>
      <c r="S26" s="77">
        <f t="shared" si="10"/>
        <v>2.8909313725490198</v>
      </c>
      <c r="T26" s="82">
        <f t="shared" si="11"/>
        <v>-0.24537717035657147</v>
      </c>
      <c r="U26" s="100"/>
      <c r="V26" s="23"/>
      <c r="W26" s="23"/>
      <c r="X26" s="23"/>
      <c r="Y26" s="23"/>
      <c r="Z26" s="23"/>
      <c r="AA26" s="23"/>
      <c r="AB26" s="23"/>
      <c r="AC26" s="23"/>
      <c r="AD26" s="23"/>
    </row>
    <row r="27" spans="1:256" s="4" customFormat="1" ht="23.25" customHeight="1">
      <c r="A27" s="12" t="s">
        <v>45</v>
      </c>
      <c r="B27" s="22">
        <v>865</v>
      </c>
      <c r="C27" s="28">
        <v>360</v>
      </c>
      <c r="D27" s="46">
        <v>799</v>
      </c>
      <c r="E27" s="32">
        <v>359</v>
      </c>
      <c r="F27" s="46">
        <f t="shared" ref="F27:G31" si="12">B27-D27</f>
        <v>66</v>
      </c>
      <c r="G27" s="32">
        <f t="shared" si="12"/>
        <v>1</v>
      </c>
      <c r="H27" s="46">
        <v>1019</v>
      </c>
      <c r="I27" s="32">
        <v>388</v>
      </c>
      <c r="J27" s="22">
        <v>965</v>
      </c>
      <c r="K27" s="32">
        <v>387</v>
      </c>
      <c r="L27" s="22">
        <f t="shared" ref="L27:M31" si="13">H27-J27</f>
        <v>54</v>
      </c>
      <c r="M27" s="32">
        <f t="shared" si="13"/>
        <v>1</v>
      </c>
      <c r="N27" s="54">
        <f t="shared" si="7"/>
        <v>-166</v>
      </c>
      <c r="O27" s="32">
        <f t="shared" si="7"/>
        <v>-28</v>
      </c>
      <c r="P27" s="64">
        <f t="shared" si="8"/>
        <v>-17.202072538860101</v>
      </c>
      <c r="Q27" s="67">
        <f t="shared" si="8"/>
        <v>-7.2351421188630489</v>
      </c>
      <c r="R27" s="72">
        <f t="shared" si="9"/>
        <v>2.2256267409470754</v>
      </c>
      <c r="S27" s="77">
        <f t="shared" si="10"/>
        <v>2.4935400516795867</v>
      </c>
      <c r="T27" s="82">
        <f t="shared" si="11"/>
        <v>-0.26791331073251134</v>
      </c>
      <c r="U27" s="100"/>
      <c r="V27" s="23"/>
      <c r="W27" s="23"/>
      <c r="X27" s="23"/>
      <c r="Y27" s="23"/>
      <c r="Z27" s="23"/>
      <c r="AA27" s="23"/>
      <c r="AB27" s="23"/>
      <c r="AC27" s="23"/>
      <c r="AD27" s="23"/>
    </row>
    <row r="28" spans="1:256" s="4" customFormat="1" ht="23.25" customHeight="1">
      <c r="A28" s="12" t="s">
        <v>17</v>
      </c>
      <c r="B28" s="22">
        <v>3271</v>
      </c>
      <c r="C28" s="28">
        <v>1241</v>
      </c>
      <c r="D28" s="46">
        <v>3224</v>
      </c>
      <c r="E28" s="32">
        <v>1237</v>
      </c>
      <c r="F28" s="46">
        <f t="shared" si="12"/>
        <v>47</v>
      </c>
      <c r="G28" s="32">
        <f t="shared" si="12"/>
        <v>4</v>
      </c>
      <c r="H28" s="46">
        <v>3528</v>
      </c>
      <c r="I28" s="32">
        <v>1247</v>
      </c>
      <c r="J28" s="22">
        <v>3488</v>
      </c>
      <c r="K28" s="32">
        <v>1245</v>
      </c>
      <c r="L28" s="22">
        <f t="shared" si="13"/>
        <v>40</v>
      </c>
      <c r="M28" s="32">
        <f t="shared" si="13"/>
        <v>2</v>
      </c>
      <c r="N28" s="54">
        <f t="shared" si="7"/>
        <v>-264</v>
      </c>
      <c r="O28" s="32">
        <f t="shared" si="7"/>
        <v>-8</v>
      </c>
      <c r="P28" s="64">
        <f t="shared" si="8"/>
        <v>-7.5688073394495419</v>
      </c>
      <c r="Q28" s="67">
        <f t="shared" si="8"/>
        <v>-0.64257028112449799</v>
      </c>
      <c r="R28" s="72">
        <f t="shared" si="9"/>
        <v>2.6063055780113178</v>
      </c>
      <c r="S28" s="77">
        <f t="shared" si="10"/>
        <v>2.8016064257028113</v>
      </c>
      <c r="T28" s="82">
        <f t="shared" si="11"/>
        <v>-0.19530084769149347</v>
      </c>
      <c r="U28" s="100"/>
      <c r="V28" s="23"/>
      <c r="W28" s="23"/>
      <c r="X28" s="23"/>
      <c r="Y28" s="23"/>
      <c r="Z28" s="23"/>
      <c r="AA28" s="23"/>
      <c r="AB28" s="23"/>
      <c r="AC28" s="23"/>
      <c r="AD28" s="23"/>
    </row>
    <row r="29" spans="1:256" s="4" customFormat="1" ht="23.25" customHeight="1">
      <c r="A29" s="12" t="s">
        <v>48</v>
      </c>
      <c r="B29" s="22">
        <v>1116</v>
      </c>
      <c r="C29" s="28">
        <v>459</v>
      </c>
      <c r="D29" s="46">
        <v>1106</v>
      </c>
      <c r="E29" s="32">
        <v>458</v>
      </c>
      <c r="F29" s="46">
        <f t="shared" si="12"/>
        <v>10</v>
      </c>
      <c r="G29" s="32">
        <f t="shared" si="12"/>
        <v>1</v>
      </c>
      <c r="H29" s="46">
        <v>1281</v>
      </c>
      <c r="I29" s="32">
        <v>491</v>
      </c>
      <c r="J29" s="22">
        <v>1271</v>
      </c>
      <c r="K29" s="32">
        <v>490</v>
      </c>
      <c r="L29" s="22">
        <f t="shared" si="13"/>
        <v>10</v>
      </c>
      <c r="M29" s="32">
        <f t="shared" si="13"/>
        <v>1</v>
      </c>
      <c r="N29" s="54">
        <f t="shared" si="7"/>
        <v>-165</v>
      </c>
      <c r="O29" s="32">
        <f t="shared" si="7"/>
        <v>-32</v>
      </c>
      <c r="P29" s="64">
        <f t="shared" si="8"/>
        <v>-12.981904012588513</v>
      </c>
      <c r="Q29" s="67">
        <f t="shared" si="8"/>
        <v>-6.5306122448979593</v>
      </c>
      <c r="R29" s="72">
        <f t="shared" si="9"/>
        <v>2.4148471615720526</v>
      </c>
      <c r="S29" s="77">
        <f t="shared" si="10"/>
        <v>2.593877551020408</v>
      </c>
      <c r="T29" s="82">
        <f t="shared" si="11"/>
        <v>-0.17903038944835536</v>
      </c>
      <c r="U29" s="100"/>
      <c r="V29" s="23"/>
      <c r="W29" s="23"/>
      <c r="X29" s="23"/>
      <c r="Y29" s="23"/>
      <c r="Z29" s="23"/>
      <c r="AA29" s="23"/>
      <c r="AB29" s="23"/>
      <c r="AC29" s="23"/>
      <c r="AD29" s="23"/>
    </row>
    <row r="30" spans="1:256" s="4" customFormat="1" ht="23.25" customHeight="1">
      <c r="A30" s="12" t="s">
        <v>46</v>
      </c>
      <c r="B30" s="22">
        <v>5555</v>
      </c>
      <c r="C30" s="28">
        <v>2249</v>
      </c>
      <c r="D30" s="46">
        <v>5367</v>
      </c>
      <c r="E30" s="32">
        <v>2241</v>
      </c>
      <c r="F30" s="46">
        <f t="shared" si="12"/>
        <v>188</v>
      </c>
      <c r="G30" s="32">
        <f t="shared" si="12"/>
        <v>8</v>
      </c>
      <c r="H30" s="46">
        <v>6288</v>
      </c>
      <c r="I30" s="32">
        <v>2410</v>
      </c>
      <c r="J30" s="22">
        <v>6093</v>
      </c>
      <c r="K30" s="32">
        <v>2401</v>
      </c>
      <c r="L30" s="22">
        <f t="shared" si="13"/>
        <v>195</v>
      </c>
      <c r="M30" s="32">
        <f t="shared" si="13"/>
        <v>9</v>
      </c>
      <c r="N30" s="54">
        <f t="shared" si="7"/>
        <v>-726</v>
      </c>
      <c r="O30" s="32">
        <f t="shared" si="7"/>
        <v>-160</v>
      </c>
      <c r="P30" s="64">
        <f t="shared" si="8"/>
        <v>-11.915312653865092</v>
      </c>
      <c r="Q30" s="67">
        <f t="shared" si="8"/>
        <v>-6.6638900458142443</v>
      </c>
      <c r="R30" s="72">
        <f t="shared" si="9"/>
        <v>2.3949129852744311</v>
      </c>
      <c r="S30" s="77">
        <f t="shared" si="10"/>
        <v>2.5376926280716368</v>
      </c>
      <c r="T30" s="82">
        <f t="shared" si="11"/>
        <v>-0.14277964279720567</v>
      </c>
      <c r="U30" s="100"/>
      <c r="V30" s="23"/>
      <c r="W30" s="23"/>
      <c r="X30" s="23"/>
      <c r="Y30" s="23"/>
      <c r="Z30" s="23"/>
      <c r="AA30" s="23"/>
      <c r="AB30" s="23"/>
      <c r="AC30" s="23"/>
      <c r="AD30" s="23"/>
    </row>
    <row r="31" spans="1:256" s="4" customFormat="1" ht="23.25" customHeight="1">
      <c r="A31" s="12" t="s">
        <v>43</v>
      </c>
      <c r="B31" s="22">
        <v>2094</v>
      </c>
      <c r="C31" s="28">
        <v>807</v>
      </c>
      <c r="D31" s="46">
        <v>2013</v>
      </c>
      <c r="E31" s="32">
        <v>804</v>
      </c>
      <c r="F31" s="46">
        <f t="shared" si="12"/>
        <v>81</v>
      </c>
      <c r="G31" s="32">
        <f t="shared" si="12"/>
        <v>3</v>
      </c>
      <c r="H31" s="46">
        <v>2420</v>
      </c>
      <c r="I31" s="32">
        <v>860</v>
      </c>
      <c r="J31" s="22">
        <v>2345</v>
      </c>
      <c r="K31" s="32">
        <v>857</v>
      </c>
      <c r="L31" s="22">
        <f t="shared" si="13"/>
        <v>75</v>
      </c>
      <c r="M31" s="32">
        <f t="shared" si="13"/>
        <v>3</v>
      </c>
      <c r="N31" s="54">
        <f t="shared" si="7"/>
        <v>-332</v>
      </c>
      <c r="O31" s="32">
        <f t="shared" si="7"/>
        <v>-53</v>
      </c>
      <c r="P31" s="64">
        <f t="shared" si="8"/>
        <v>-14.157782515991471</v>
      </c>
      <c r="Q31" s="67">
        <f t="shared" si="8"/>
        <v>-6.1843640606767796</v>
      </c>
      <c r="R31" s="72">
        <f t="shared" si="9"/>
        <v>2.5037313432835822</v>
      </c>
      <c r="S31" s="77">
        <f t="shared" si="10"/>
        <v>2.7362893815635938</v>
      </c>
      <c r="T31" s="82">
        <f t="shared" si="11"/>
        <v>-0.23255803828001165</v>
      </c>
      <c r="U31" s="100"/>
      <c r="V31" s="23"/>
      <c r="W31" s="23"/>
      <c r="X31" s="23"/>
      <c r="Y31" s="23"/>
      <c r="Z31" s="23"/>
      <c r="AA31" s="23"/>
      <c r="AB31" s="23"/>
      <c r="AC31" s="23"/>
      <c r="AD31" s="23"/>
    </row>
    <row r="32" spans="1:256" s="4" customFormat="1" ht="23.25" customHeight="1">
      <c r="A32" s="16" t="s">
        <v>51</v>
      </c>
      <c r="B32" s="22">
        <v>648</v>
      </c>
      <c r="C32" s="28">
        <v>275</v>
      </c>
      <c r="D32" s="47">
        <v>648</v>
      </c>
      <c r="E32" s="49">
        <v>275</v>
      </c>
      <c r="F32" s="128">
        <v>0</v>
      </c>
      <c r="G32" s="130">
        <v>0</v>
      </c>
      <c r="H32" s="47">
        <v>812</v>
      </c>
      <c r="I32" s="49">
        <v>317</v>
      </c>
      <c r="J32" s="22">
        <v>812</v>
      </c>
      <c r="K32" s="32">
        <v>317</v>
      </c>
      <c r="L32" s="127">
        <v>0</v>
      </c>
      <c r="M32" s="129">
        <v>0</v>
      </c>
      <c r="N32" s="54">
        <f t="shared" si="7"/>
        <v>-164</v>
      </c>
      <c r="O32" s="32">
        <f t="shared" si="7"/>
        <v>-42</v>
      </c>
      <c r="P32" s="64">
        <f t="shared" si="8"/>
        <v>-20.19704433497537</v>
      </c>
      <c r="Q32" s="67">
        <f t="shared" si="8"/>
        <v>-13.249211356466878</v>
      </c>
      <c r="R32" s="72">
        <f t="shared" si="9"/>
        <v>2.3563636363636364</v>
      </c>
      <c r="S32" s="77">
        <f t="shared" si="10"/>
        <v>2.5615141955835963</v>
      </c>
      <c r="T32" s="82">
        <f t="shared" si="11"/>
        <v>-0.20515055921995984</v>
      </c>
      <c r="U32" s="100"/>
      <c r="V32" s="23"/>
      <c r="W32" s="23"/>
      <c r="X32" s="23"/>
      <c r="Y32" s="23"/>
      <c r="Z32" s="23"/>
      <c r="AA32" s="23"/>
      <c r="AB32" s="23"/>
      <c r="AC32" s="23"/>
      <c r="AD32" s="23"/>
    </row>
    <row r="33" spans="1:256" s="4" customFormat="1" ht="23.25" customHeight="1">
      <c r="A33" s="16" t="s">
        <v>54</v>
      </c>
      <c r="B33" s="25">
        <f t="shared" ref="B33:M33" si="14">B7/20</f>
        <v>5811.4</v>
      </c>
      <c r="C33" s="33">
        <f t="shared" si="14"/>
        <v>2406.0500000000002</v>
      </c>
      <c r="D33" s="25">
        <f t="shared" si="14"/>
        <v>5671.2</v>
      </c>
      <c r="E33" s="33">
        <f t="shared" si="14"/>
        <v>2400.4499999999998</v>
      </c>
      <c r="F33" s="25">
        <f t="shared" si="14"/>
        <v>140.19999999999999</v>
      </c>
      <c r="G33" s="33">
        <f t="shared" si="14"/>
        <v>5.6</v>
      </c>
      <c r="H33" s="25">
        <f t="shared" si="14"/>
        <v>5945.95</v>
      </c>
      <c r="I33" s="33">
        <f t="shared" si="14"/>
        <v>2319.5</v>
      </c>
      <c r="J33" s="25">
        <f t="shared" si="14"/>
        <v>5837.3</v>
      </c>
      <c r="K33" s="33">
        <f t="shared" si="14"/>
        <v>2315.0500000000002</v>
      </c>
      <c r="L33" s="25">
        <f t="shared" si="14"/>
        <v>108.65</v>
      </c>
      <c r="M33" s="33">
        <f t="shared" si="14"/>
        <v>4.45</v>
      </c>
      <c r="N33" s="25">
        <f t="shared" si="7"/>
        <v>-166.10000000000036</v>
      </c>
      <c r="O33" s="33">
        <f t="shared" si="7"/>
        <v>85.399999999999636</v>
      </c>
      <c r="P33" s="65">
        <f t="shared" si="8"/>
        <v>-2.845493635756263</v>
      </c>
      <c r="Q33" s="68">
        <f t="shared" si="8"/>
        <v>3.6889052072309294</v>
      </c>
      <c r="R33" s="74">
        <f t="shared" si="9"/>
        <v>2.3625570205586452</v>
      </c>
      <c r="S33" s="79">
        <f t="shared" si="10"/>
        <v>2.5214574199261355</v>
      </c>
      <c r="T33" s="74">
        <f t="shared" si="11"/>
        <v>-0.15890039936749023</v>
      </c>
      <c r="U33" s="100"/>
      <c r="V33" s="23"/>
      <c r="W33" s="23"/>
      <c r="X33" s="23"/>
      <c r="Y33" s="23"/>
      <c r="Z33" s="23"/>
      <c r="AA33" s="23"/>
      <c r="AB33" s="23"/>
      <c r="AC33" s="23"/>
      <c r="AD33" s="23"/>
    </row>
    <row r="34" spans="1:256" s="5" customFormat="1" ht="14.25" customHeight="1">
      <c r="A34" s="5" t="s">
        <v>75</v>
      </c>
      <c r="N34" s="56"/>
      <c r="O34" s="56"/>
      <c r="P34" s="56"/>
      <c r="Q34" s="69"/>
      <c r="R34" s="56"/>
      <c r="S34" s="69"/>
      <c r="T34" s="85"/>
    </row>
    <row r="35" spans="1:256" s="6" customFormat="1" ht="14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6"/>
      <c r="O35" s="56"/>
      <c r="P35" s="56"/>
      <c r="Q35" s="56"/>
      <c r="R35" s="56"/>
      <c r="S35" s="56"/>
      <c r="T35" s="85"/>
      <c r="U35" s="5"/>
      <c r="V35" s="5"/>
      <c r="W35" s="5"/>
      <c r="X35" s="5"/>
      <c r="Y35" s="5"/>
      <c r="Z35" s="5"/>
      <c r="AA35" s="5"/>
      <c r="AB35" s="5"/>
      <c r="AC35" s="5"/>
      <c r="AD35" s="5"/>
    </row>
  </sheetData>
  <mergeCells count="33">
    <mergeCell ref="B2:G2"/>
    <mergeCell ref="H2:M2"/>
    <mergeCell ref="N2:T2"/>
    <mergeCell ref="B3:C3"/>
    <mergeCell ref="D3:E3"/>
    <mergeCell ref="F3:G3"/>
    <mergeCell ref="H3:I3"/>
    <mergeCell ref="J3:K3"/>
    <mergeCell ref="L3:M3"/>
    <mergeCell ref="N3:O3"/>
    <mergeCell ref="P3:Q3"/>
    <mergeCell ref="R3:T3"/>
    <mergeCell ref="R4:S4"/>
    <mergeCell ref="A2:A5"/>
    <mergeCell ref="U2:U5"/>
    <mergeCell ref="V2:V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T4:T5"/>
  </mergeCells>
  <phoneticPr fontId="4"/>
  <pageMargins left="0.55118110236220474" right="0.27559055118110237" top="0.74803149606299213" bottom="0.74803149606299213" header="0.31496062992125984" footer="0.31496062992125984"/>
  <pageSetup paperSize="9" scale="60" firstPageNumber="13" fitToWidth="1" fitToHeight="1" orientation="landscape" usePrinterDefaults="1" useFirstPageNumber="1" r:id="rId1"/>
  <headerFooter>
    <oddFooter>&amp;C－ １２ 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190"/>
  <sheetViews>
    <sheetView showGridLines="0" view="pageBreakPreview" topLeftCell="A153" zoomScale="70" zoomScaleNormal="70" zoomScaleSheetLayoutView="70" workbookViewId="0">
      <selection activeCell="A154" sqref="A154:B156"/>
    </sheetView>
  </sheetViews>
  <sheetFormatPr defaultColWidth="15.625" defaultRowHeight="13.5" customHeight="1"/>
  <cols>
    <col min="1" max="1" width="2.375" style="1" customWidth="1"/>
    <col min="2" max="2" width="17.125" style="1" customWidth="1"/>
    <col min="3" max="3" width="8.375" style="131" customWidth="1"/>
    <col min="4" max="6" width="7.875" style="131" customWidth="1"/>
    <col min="7" max="7" width="7.875" style="1" customWidth="1"/>
    <col min="8" max="9" width="7.625" style="1" customWidth="1"/>
    <col min="10" max="10" width="8.625" style="1" customWidth="1"/>
    <col min="11" max="13" width="7.875" style="1" customWidth="1"/>
    <col min="14" max="15" width="8.625" style="2" customWidth="1"/>
    <col min="16" max="17" width="7.875" style="2" customWidth="1"/>
    <col min="18" max="19" width="6.375" style="2" customWidth="1"/>
    <col min="20" max="21" width="7.875" style="2" customWidth="1"/>
    <col min="22" max="23" width="7.875" style="1" customWidth="1"/>
    <col min="24" max="26" width="6.375" style="1" customWidth="1"/>
    <col min="27" max="27" width="7" style="108" customWidth="1"/>
    <col min="28" max="28" width="7" style="1" customWidth="1"/>
    <col min="29" max="256" width="15.625" style="1"/>
    <col min="257" max="257" width="2.375" style="1" customWidth="1"/>
    <col min="258" max="258" width="17.125" style="1" customWidth="1"/>
    <col min="259" max="259" width="8.375" style="1" customWidth="1"/>
    <col min="260" max="263" width="7.875" style="1" customWidth="1"/>
    <col min="264" max="265" width="7.625" style="1" customWidth="1"/>
    <col min="266" max="266" width="8.625" style="1" customWidth="1"/>
    <col min="267" max="269" width="7.875" style="1" customWidth="1"/>
    <col min="270" max="271" width="8.625" style="1" customWidth="1"/>
    <col min="272" max="273" width="7.875" style="1" customWidth="1"/>
    <col min="274" max="275" width="6.375" style="1" customWidth="1"/>
    <col min="276" max="279" width="7.875" style="1" customWidth="1"/>
    <col min="280" max="282" width="6.375" style="1" customWidth="1"/>
    <col min="283" max="284" width="7" style="1" customWidth="1"/>
    <col min="285" max="512" width="15.625" style="1"/>
    <col min="513" max="513" width="2.375" style="1" customWidth="1"/>
    <col min="514" max="514" width="17.125" style="1" customWidth="1"/>
    <col min="515" max="515" width="8.375" style="1" customWidth="1"/>
    <col min="516" max="519" width="7.875" style="1" customWidth="1"/>
    <col min="520" max="521" width="7.625" style="1" customWidth="1"/>
    <col min="522" max="522" width="8.625" style="1" customWidth="1"/>
    <col min="523" max="525" width="7.875" style="1" customWidth="1"/>
    <col min="526" max="527" width="8.625" style="1" customWidth="1"/>
    <col min="528" max="529" width="7.875" style="1" customWidth="1"/>
    <col min="530" max="531" width="6.375" style="1" customWidth="1"/>
    <col min="532" max="535" width="7.875" style="1" customWidth="1"/>
    <col min="536" max="538" width="6.375" style="1" customWidth="1"/>
    <col min="539" max="540" width="7" style="1" customWidth="1"/>
    <col min="541" max="768" width="15.625" style="1"/>
    <col min="769" max="769" width="2.375" style="1" customWidth="1"/>
    <col min="770" max="770" width="17.125" style="1" customWidth="1"/>
    <col min="771" max="771" width="8.375" style="1" customWidth="1"/>
    <col min="772" max="775" width="7.875" style="1" customWidth="1"/>
    <col min="776" max="777" width="7.625" style="1" customWidth="1"/>
    <col min="778" max="778" width="8.625" style="1" customWidth="1"/>
    <col min="779" max="781" width="7.875" style="1" customWidth="1"/>
    <col min="782" max="783" width="8.625" style="1" customWidth="1"/>
    <col min="784" max="785" width="7.875" style="1" customWidth="1"/>
    <col min="786" max="787" width="6.375" style="1" customWidth="1"/>
    <col min="788" max="791" width="7.875" style="1" customWidth="1"/>
    <col min="792" max="794" width="6.375" style="1" customWidth="1"/>
    <col min="795" max="796" width="7" style="1" customWidth="1"/>
    <col min="797" max="1024" width="15.625" style="1"/>
    <col min="1025" max="1025" width="2.375" style="1" customWidth="1"/>
    <col min="1026" max="1026" width="17.125" style="1" customWidth="1"/>
    <col min="1027" max="1027" width="8.375" style="1" customWidth="1"/>
    <col min="1028" max="1031" width="7.875" style="1" customWidth="1"/>
    <col min="1032" max="1033" width="7.625" style="1" customWidth="1"/>
    <col min="1034" max="1034" width="8.625" style="1" customWidth="1"/>
    <col min="1035" max="1037" width="7.875" style="1" customWidth="1"/>
    <col min="1038" max="1039" width="8.625" style="1" customWidth="1"/>
    <col min="1040" max="1041" width="7.875" style="1" customWidth="1"/>
    <col min="1042" max="1043" width="6.375" style="1" customWidth="1"/>
    <col min="1044" max="1047" width="7.875" style="1" customWidth="1"/>
    <col min="1048" max="1050" width="6.375" style="1" customWidth="1"/>
    <col min="1051" max="1052" width="7" style="1" customWidth="1"/>
    <col min="1053" max="1280" width="15.625" style="1"/>
    <col min="1281" max="1281" width="2.375" style="1" customWidth="1"/>
    <col min="1282" max="1282" width="17.125" style="1" customWidth="1"/>
    <col min="1283" max="1283" width="8.375" style="1" customWidth="1"/>
    <col min="1284" max="1287" width="7.875" style="1" customWidth="1"/>
    <col min="1288" max="1289" width="7.625" style="1" customWidth="1"/>
    <col min="1290" max="1290" width="8.625" style="1" customWidth="1"/>
    <col min="1291" max="1293" width="7.875" style="1" customWidth="1"/>
    <col min="1294" max="1295" width="8.625" style="1" customWidth="1"/>
    <col min="1296" max="1297" width="7.875" style="1" customWidth="1"/>
    <col min="1298" max="1299" width="6.375" style="1" customWidth="1"/>
    <col min="1300" max="1303" width="7.875" style="1" customWidth="1"/>
    <col min="1304" max="1306" width="6.375" style="1" customWidth="1"/>
    <col min="1307" max="1308" width="7" style="1" customWidth="1"/>
    <col min="1309" max="1536" width="15.625" style="1"/>
    <col min="1537" max="1537" width="2.375" style="1" customWidth="1"/>
    <col min="1538" max="1538" width="17.125" style="1" customWidth="1"/>
    <col min="1539" max="1539" width="8.375" style="1" customWidth="1"/>
    <col min="1540" max="1543" width="7.875" style="1" customWidth="1"/>
    <col min="1544" max="1545" width="7.625" style="1" customWidth="1"/>
    <col min="1546" max="1546" width="8.625" style="1" customWidth="1"/>
    <col min="1547" max="1549" width="7.875" style="1" customWidth="1"/>
    <col min="1550" max="1551" width="8.625" style="1" customWidth="1"/>
    <col min="1552" max="1553" width="7.875" style="1" customWidth="1"/>
    <col min="1554" max="1555" width="6.375" style="1" customWidth="1"/>
    <col min="1556" max="1559" width="7.875" style="1" customWidth="1"/>
    <col min="1560" max="1562" width="6.375" style="1" customWidth="1"/>
    <col min="1563" max="1564" width="7" style="1" customWidth="1"/>
    <col min="1565" max="1792" width="15.625" style="1"/>
    <col min="1793" max="1793" width="2.375" style="1" customWidth="1"/>
    <col min="1794" max="1794" width="17.125" style="1" customWidth="1"/>
    <col min="1795" max="1795" width="8.375" style="1" customWidth="1"/>
    <col min="1796" max="1799" width="7.875" style="1" customWidth="1"/>
    <col min="1800" max="1801" width="7.625" style="1" customWidth="1"/>
    <col min="1802" max="1802" width="8.625" style="1" customWidth="1"/>
    <col min="1803" max="1805" width="7.875" style="1" customWidth="1"/>
    <col min="1806" max="1807" width="8.625" style="1" customWidth="1"/>
    <col min="1808" max="1809" width="7.875" style="1" customWidth="1"/>
    <col min="1810" max="1811" width="6.375" style="1" customWidth="1"/>
    <col min="1812" max="1815" width="7.875" style="1" customWidth="1"/>
    <col min="1816" max="1818" width="6.375" style="1" customWidth="1"/>
    <col min="1819" max="1820" width="7" style="1" customWidth="1"/>
    <col min="1821" max="2048" width="15.625" style="1"/>
    <col min="2049" max="2049" width="2.375" style="1" customWidth="1"/>
    <col min="2050" max="2050" width="17.125" style="1" customWidth="1"/>
    <col min="2051" max="2051" width="8.375" style="1" customWidth="1"/>
    <col min="2052" max="2055" width="7.875" style="1" customWidth="1"/>
    <col min="2056" max="2057" width="7.625" style="1" customWidth="1"/>
    <col min="2058" max="2058" width="8.625" style="1" customWidth="1"/>
    <col min="2059" max="2061" width="7.875" style="1" customWidth="1"/>
    <col min="2062" max="2063" width="8.625" style="1" customWidth="1"/>
    <col min="2064" max="2065" width="7.875" style="1" customWidth="1"/>
    <col min="2066" max="2067" width="6.375" style="1" customWidth="1"/>
    <col min="2068" max="2071" width="7.875" style="1" customWidth="1"/>
    <col min="2072" max="2074" width="6.375" style="1" customWidth="1"/>
    <col min="2075" max="2076" width="7" style="1" customWidth="1"/>
    <col min="2077" max="2304" width="15.625" style="1"/>
    <col min="2305" max="2305" width="2.375" style="1" customWidth="1"/>
    <col min="2306" max="2306" width="17.125" style="1" customWidth="1"/>
    <col min="2307" max="2307" width="8.375" style="1" customWidth="1"/>
    <col min="2308" max="2311" width="7.875" style="1" customWidth="1"/>
    <col min="2312" max="2313" width="7.625" style="1" customWidth="1"/>
    <col min="2314" max="2314" width="8.625" style="1" customWidth="1"/>
    <col min="2315" max="2317" width="7.875" style="1" customWidth="1"/>
    <col min="2318" max="2319" width="8.625" style="1" customWidth="1"/>
    <col min="2320" max="2321" width="7.875" style="1" customWidth="1"/>
    <col min="2322" max="2323" width="6.375" style="1" customWidth="1"/>
    <col min="2324" max="2327" width="7.875" style="1" customWidth="1"/>
    <col min="2328" max="2330" width="6.375" style="1" customWidth="1"/>
    <col min="2331" max="2332" width="7" style="1" customWidth="1"/>
    <col min="2333" max="2560" width="15.625" style="1"/>
    <col min="2561" max="2561" width="2.375" style="1" customWidth="1"/>
    <col min="2562" max="2562" width="17.125" style="1" customWidth="1"/>
    <col min="2563" max="2563" width="8.375" style="1" customWidth="1"/>
    <col min="2564" max="2567" width="7.875" style="1" customWidth="1"/>
    <col min="2568" max="2569" width="7.625" style="1" customWidth="1"/>
    <col min="2570" max="2570" width="8.625" style="1" customWidth="1"/>
    <col min="2571" max="2573" width="7.875" style="1" customWidth="1"/>
    <col min="2574" max="2575" width="8.625" style="1" customWidth="1"/>
    <col min="2576" max="2577" width="7.875" style="1" customWidth="1"/>
    <col min="2578" max="2579" width="6.375" style="1" customWidth="1"/>
    <col min="2580" max="2583" width="7.875" style="1" customWidth="1"/>
    <col min="2584" max="2586" width="6.375" style="1" customWidth="1"/>
    <col min="2587" max="2588" width="7" style="1" customWidth="1"/>
    <col min="2589" max="2816" width="15.625" style="1"/>
    <col min="2817" max="2817" width="2.375" style="1" customWidth="1"/>
    <col min="2818" max="2818" width="17.125" style="1" customWidth="1"/>
    <col min="2819" max="2819" width="8.375" style="1" customWidth="1"/>
    <col min="2820" max="2823" width="7.875" style="1" customWidth="1"/>
    <col min="2824" max="2825" width="7.625" style="1" customWidth="1"/>
    <col min="2826" max="2826" width="8.625" style="1" customWidth="1"/>
    <col min="2827" max="2829" width="7.875" style="1" customWidth="1"/>
    <col min="2830" max="2831" width="8.625" style="1" customWidth="1"/>
    <col min="2832" max="2833" width="7.875" style="1" customWidth="1"/>
    <col min="2834" max="2835" width="6.375" style="1" customWidth="1"/>
    <col min="2836" max="2839" width="7.875" style="1" customWidth="1"/>
    <col min="2840" max="2842" width="6.375" style="1" customWidth="1"/>
    <col min="2843" max="2844" width="7" style="1" customWidth="1"/>
    <col min="2845" max="3072" width="15.625" style="1"/>
    <col min="3073" max="3073" width="2.375" style="1" customWidth="1"/>
    <col min="3074" max="3074" width="17.125" style="1" customWidth="1"/>
    <col min="3075" max="3075" width="8.375" style="1" customWidth="1"/>
    <col min="3076" max="3079" width="7.875" style="1" customWidth="1"/>
    <col min="3080" max="3081" width="7.625" style="1" customWidth="1"/>
    <col min="3082" max="3082" width="8.625" style="1" customWidth="1"/>
    <col min="3083" max="3085" width="7.875" style="1" customWidth="1"/>
    <col min="3086" max="3087" width="8.625" style="1" customWidth="1"/>
    <col min="3088" max="3089" width="7.875" style="1" customWidth="1"/>
    <col min="3090" max="3091" width="6.375" style="1" customWidth="1"/>
    <col min="3092" max="3095" width="7.875" style="1" customWidth="1"/>
    <col min="3096" max="3098" width="6.375" style="1" customWidth="1"/>
    <col min="3099" max="3100" width="7" style="1" customWidth="1"/>
    <col min="3101" max="3328" width="15.625" style="1"/>
    <col min="3329" max="3329" width="2.375" style="1" customWidth="1"/>
    <col min="3330" max="3330" width="17.125" style="1" customWidth="1"/>
    <col min="3331" max="3331" width="8.375" style="1" customWidth="1"/>
    <col min="3332" max="3335" width="7.875" style="1" customWidth="1"/>
    <col min="3336" max="3337" width="7.625" style="1" customWidth="1"/>
    <col min="3338" max="3338" width="8.625" style="1" customWidth="1"/>
    <col min="3339" max="3341" width="7.875" style="1" customWidth="1"/>
    <col min="3342" max="3343" width="8.625" style="1" customWidth="1"/>
    <col min="3344" max="3345" width="7.875" style="1" customWidth="1"/>
    <col min="3346" max="3347" width="6.375" style="1" customWidth="1"/>
    <col min="3348" max="3351" width="7.875" style="1" customWidth="1"/>
    <col min="3352" max="3354" width="6.375" style="1" customWidth="1"/>
    <col min="3355" max="3356" width="7" style="1" customWidth="1"/>
    <col min="3357" max="3584" width="15.625" style="1"/>
    <col min="3585" max="3585" width="2.375" style="1" customWidth="1"/>
    <col min="3586" max="3586" width="17.125" style="1" customWidth="1"/>
    <col min="3587" max="3587" width="8.375" style="1" customWidth="1"/>
    <col min="3588" max="3591" width="7.875" style="1" customWidth="1"/>
    <col min="3592" max="3593" width="7.625" style="1" customWidth="1"/>
    <col min="3594" max="3594" width="8.625" style="1" customWidth="1"/>
    <col min="3595" max="3597" width="7.875" style="1" customWidth="1"/>
    <col min="3598" max="3599" width="8.625" style="1" customWidth="1"/>
    <col min="3600" max="3601" width="7.875" style="1" customWidth="1"/>
    <col min="3602" max="3603" width="6.375" style="1" customWidth="1"/>
    <col min="3604" max="3607" width="7.875" style="1" customWidth="1"/>
    <col min="3608" max="3610" width="6.375" style="1" customWidth="1"/>
    <col min="3611" max="3612" width="7" style="1" customWidth="1"/>
    <col min="3613" max="3840" width="15.625" style="1"/>
    <col min="3841" max="3841" width="2.375" style="1" customWidth="1"/>
    <col min="3842" max="3842" width="17.125" style="1" customWidth="1"/>
    <col min="3843" max="3843" width="8.375" style="1" customWidth="1"/>
    <col min="3844" max="3847" width="7.875" style="1" customWidth="1"/>
    <col min="3848" max="3849" width="7.625" style="1" customWidth="1"/>
    <col min="3850" max="3850" width="8.625" style="1" customWidth="1"/>
    <col min="3851" max="3853" width="7.875" style="1" customWidth="1"/>
    <col min="3854" max="3855" width="8.625" style="1" customWidth="1"/>
    <col min="3856" max="3857" width="7.875" style="1" customWidth="1"/>
    <col min="3858" max="3859" width="6.375" style="1" customWidth="1"/>
    <col min="3860" max="3863" width="7.875" style="1" customWidth="1"/>
    <col min="3864" max="3866" width="6.375" style="1" customWidth="1"/>
    <col min="3867" max="3868" width="7" style="1" customWidth="1"/>
    <col min="3869" max="4096" width="15.625" style="1"/>
    <col min="4097" max="4097" width="2.375" style="1" customWidth="1"/>
    <col min="4098" max="4098" width="17.125" style="1" customWidth="1"/>
    <col min="4099" max="4099" width="8.375" style="1" customWidth="1"/>
    <col min="4100" max="4103" width="7.875" style="1" customWidth="1"/>
    <col min="4104" max="4105" width="7.625" style="1" customWidth="1"/>
    <col min="4106" max="4106" width="8.625" style="1" customWidth="1"/>
    <col min="4107" max="4109" width="7.875" style="1" customWidth="1"/>
    <col min="4110" max="4111" width="8.625" style="1" customWidth="1"/>
    <col min="4112" max="4113" width="7.875" style="1" customWidth="1"/>
    <col min="4114" max="4115" width="6.375" style="1" customWidth="1"/>
    <col min="4116" max="4119" width="7.875" style="1" customWidth="1"/>
    <col min="4120" max="4122" width="6.375" style="1" customWidth="1"/>
    <col min="4123" max="4124" width="7" style="1" customWidth="1"/>
    <col min="4125" max="4352" width="15.625" style="1"/>
    <col min="4353" max="4353" width="2.375" style="1" customWidth="1"/>
    <col min="4354" max="4354" width="17.125" style="1" customWidth="1"/>
    <col min="4355" max="4355" width="8.375" style="1" customWidth="1"/>
    <col min="4356" max="4359" width="7.875" style="1" customWidth="1"/>
    <col min="4360" max="4361" width="7.625" style="1" customWidth="1"/>
    <col min="4362" max="4362" width="8.625" style="1" customWidth="1"/>
    <col min="4363" max="4365" width="7.875" style="1" customWidth="1"/>
    <col min="4366" max="4367" width="8.625" style="1" customWidth="1"/>
    <col min="4368" max="4369" width="7.875" style="1" customWidth="1"/>
    <col min="4370" max="4371" width="6.375" style="1" customWidth="1"/>
    <col min="4372" max="4375" width="7.875" style="1" customWidth="1"/>
    <col min="4376" max="4378" width="6.375" style="1" customWidth="1"/>
    <col min="4379" max="4380" width="7" style="1" customWidth="1"/>
    <col min="4381" max="4608" width="15.625" style="1"/>
    <col min="4609" max="4609" width="2.375" style="1" customWidth="1"/>
    <col min="4610" max="4610" width="17.125" style="1" customWidth="1"/>
    <col min="4611" max="4611" width="8.375" style="1" customWidth="1"/>
    <col min="4612" max="4615" width="7.875" style="1" customWidth="1"/>
    <col min="4616" max="4617" width="7.625" style="1" customWidth="1"/>
    <col min="4618" max="4618" width="8.625" style="1" customWidth="1"/>
    <col min="4619" max="4621" width="7.875" style="1" customWidth="1"/>
    <col min="4622" max="4623" width="8.625" style="1" customWidth="1"/>
    <col min="4624" max="4625" width="7.875" style="1" customWidth="1"/>
    <col min="4626" max="4627" width="6.375" style="1" customWidth="1"/>
    <col min="4628" max="4631" width="7.875" style="1" customWidth="1"/>
    <col min="4632" max="4634" width="6.375" style="1" customWidth="1"/>
    <col min="4635" max="4636" width="7" style="1" customWidth="1"/>
    <col min="4637" max="4864" width="15.625" style="1"/>
    <col min="4865" max="4865" width="2.375" style="1" customWidth="1"/>
    <col min="4866" max="4866" width="17.125" style="1" customWidth="1"/>
    <col min="4867" max="4867" width="8.375" style="1" customWidth="1"/>
    <col min="4868" max="4871" width="7.875" style="1" customWidth="1"/>
    <col min="4872" max="4873" width="7.625" style="1" customWidth="1"/>
    <col min="4874" max="4874" width="8.625" style="1" customWidth="1"/>
    <col min="4875" max="4877" width="7.875" style="1" customWidth="1"/>
    <col min="4878" max="4879" width="8.625" style="1" customWidth="1"/>
    <col min="4880" max="4881" width="7.875" style="1" customWidth="1"/>
    <col min="4882" max="4883" width="6.375" style="1" customWidth="1"/>
    <col min="4884" max="4887" width="7.875" style="1" customWidth="1"/>
    <col min="4888" max="4890" width="6.375" style="1" customWidth="1"/>
    <col min="4891" max="4892" width="7" style="1" customWidth="1"/>
    <col min="4893" max="5120" width="15.625" style="1"/>
    <col min="5121" max="5121" width="2.375" style="1" customWidth="1"/>
    <col min="5122" max="5122" width="17.125" style="1" customWidth="1"/>
    <col min="5123" max="5123" width="8.375" style="1" customWidth="1"/>
    <col min="5124" max="5127" width="7.875" style="1" customWidth="1"/>
    <col min="5128" max="5129" width="7.625" style="1" customWidth="1"/>
    <col min="5130" max="5130" width="8.625" style="1" customWidth="1"/>
    <col min="5131" max="5133" width="7.875" style="1" customWidth="1"/>
    <col min="5134" max="5135" width="8.625" style="1" customWidth="1"/>
    <col min="5136" max="5137" width="7.875" style="1" customWidth="1"/>
    <col min="5138" max="5139" width="6.375" style="1" customWidth="1"/>
    <col min="5140" max="5143" width="7.875" style="1" customWidth="1"/>
    <col min="5144" max="5146" width="6.375" style="1" customWidth="1"/>
    <col min="5147" max="5148" width="7" style="1" customWidth="1"/>
    <col min="5149" max="5376" width="15.625" style="1"/>
    <col min="5377" max="5377" width="2.375" style="1" customWidth="1"/>
    <col min="5378" max="5378" width="17.125" style="1" customWidth="1"/>
    <col min="5379" max="5379" width="8.375" style="1" customWidth="1"/>
    <col min="5380" max="5383" width="7.875" style="1" customWidth="1"/>
    <col min="5384" max="5385" width="7.625" style="1" customWidth="1"/>
    <col min="5386" max="5386" width="8.625" style="1" customWidth="1"/>
    <col min="5387" max="5389" width="7.875" style="1" customWidth="1"/>
    <col min="5390" max="5391" width="8.625" style="1" customWidth="1"/>
    <col min="5392" max="5393" width="7.875" style="1" customWidth="1"/>
    <col min="5394" max="5395" width="6.375" style="1" customWidth="1"/>
    <col min="5396" max="5399" width="7.875" style="1" customWidth="1"/>
    <col min="5400" max="5402" width="6.375" style="1" customWidth="1"/>
    <col min="5403" max="5404" width="7" style="1" customWidth="1"/>
    <col min="5405" max="5632" width="15.625" style="1"/>
    <col min="5633" max="5633" width="2.375" style="1" customWidth="1"/>
    <col min="5634" max="5634" width="17.125" style="1" customWidth="1"/>
    <col min="5635" max="5635" width="8.375" style="1" customWidth="1"/>
    <col min="5636" max="5639" width="7.875" style="1" customWidth="1"/>
    <col min="5640" max="5641" width="7.625" style="1" customWidth="1"/>
    <col min="5642" max="5642" width="8.625" style="1" customWidth="1"/>
    <col min="5643" max="5645" width="7.875" style="1" customWidth="1"/>
    <col min="5646" max="5647" width="8.625" style="1" customWidth="1"/>
    <col min="5648" max="5649" width="7.875" style="1" customWidth="1"/>
    <col min="5650" max="5651" width="6.375" style="1" customWidth="1"/>
    <col min="5652" max="5655" width="7.875" style="1" customWidth="1"/>
    <col min="5656" max="5658" width="6.375" style="1" customWidth="1"/>
    <col min="5659" max="5660" width="7" style="1" customWidth="1"/>
    <col min="5661" max="5888" width="15.625" style="1"/>
    <col min="5889" max="5889" width="2.375" style="1" customWidth="1"/>
    <col min="5890" max="5890" width="17.125" style="1" customWidth="1"/>
    <col min="5891" max="5891" width="8.375" style="1" customWidth="1"/>
    <col min="5892" max="5895" width="7.875" style="1" customWidth="1"/>
    <col min="5896" max="5897" width="7.625" style="1" customWidth="1"/>
    <col min="5898" max="5898" width="8.625" style="1" customWidth="1"/>
    <col min="5899" max="5901" width="7.875" style="1" customWidth="1"/>
    <col min="5902" max="5903" width="8.625" style="1" customWidth="1"/>
    <col min="5904" max="5905" width="7.875" style="1" customWidth="1"/>
    <col min="5906" max="5907" width="6.375" style="1" customWidth="1"/>
    <col min="5908" max="5911" width="7.875" style="1" customWidth="1"/>
    <col min="5912" max="5914" width="6.375" style="1" customWidth="1"/>
    <col min="5915" max="5916" width="7" style="1" customWidth="1"/>
    <col min="5917" max="6144" width="15.625" style="1"/>
    <col min="6145" max="6145" width="2.375" style="1" customWidth="1"/>
    <col min="6146" max="6146" width="17.125" style="1" customWidth="1"/>
    <col min="6147" max="6147" width="8.375" style="1" customWidth="1"/>
    <col min="6148" max="6151" width="7.875" style="1" customWidth="1"/>
    <col min="6152" max="6153" width="7.625" style="1" customWidth="1"/>
    <col min="6154" max="6154" width="8.625" style="1" customWidth="1"/>
    <col min="6155" max="6157" width="7.875" style="1" customWidth="1"/>
    <col min="6158" max="6159" width="8.625" style="1" customWidth="1"/>
    <col min="6160" max="6161" width="7.875" style="1" customWidth="1"/>
    <col min="6162" max="6163" width="6.375" style="1" customWidth="1"/>
    <col min="6164" max="6167" width="7.875" style="1" customWidth="1"/>
    <col min="6168" max="6170" width="6.375" style="1" customWidth="1"/>
    <col min="6171" max="6172" width="7" style="1" customWidth="1"/>
    <col min="6173" max="6400" width="15.625" style="1"/>
    <col min="6401" max="6401" width="2.375" style="1" customWidth="1"/>
    <col min="6402" max="6402" width="17.125" style="1" customWidth="1"/>
    <col min="6403" max="6403" width="8.375" style="1" customWidth="1"/>
    <col min="6404" max="6407" width="7.875" style="1" customWidth="1"/>
    <col min="6408" max="6409" width="7.625" style="1" customWidth="1"/>
    <col min="6410" max="6410" width="8.625" style="1" customWidth="1"/>
    <col min="6411" max="6413" width="7.875" style="1" customWidth="1"/>
    <col min="6414" max="6415" width="8.625" style="1" customWidth="1"/>
    <col min="6416" max="6417" width="7.875" style="1" customWidth="1"/>
    <col min="6418" max="6419" width="6.375" style="1" customWidth="1"/>
    <col min="6420" max="6423" width="7.875" style="1" customWidth="1"/>
    <col min="6424" max="6426" width="6.375" style="1" customWidth="1"/>
    <col min="6427" max="6428" width="7" style="1" customWidth="1"/>
    <col min="6429" max="6656" width="15.625" style="1"/>
    <col min="6657" max="6657" width="2.375" style="1" customWidth="1"/>
    <col min="6658" max="6658" width="17.125" style="1" customWidth="1"/>
    <col min="6659" max="6659" width="8.375" style="1" customWidth="1"/>
    <col min="6660" max="6663" width="7.875" style="1" customWidth="1"/>
    <col min="6664" max="6665" width="7.625" style="1" customWidth="1"/>
    <col min="6666" max="6666" width="8.625" style="1" customWidth="1"/>
    <col min="6667" max="6669" width="7.875" style="1" customWidth="1"/>
    <col min="6670" max="6671" width="8.625" style="1" customWidth="1"/>
    <col min="6672" max="6673" width="7.875" style="1" customWidth="1"/>
    <col min="6674" max="6675" width="6.375" style="1" customWidth="1"/>
    <col min="6676" max="6679" width="7.875" style="1" customWidth="1"/>
    <col min="6680" max="6682" width="6.375" style="1" customWidth="1"/>
    <col min="6683" max="6684" width="7" style="1" customWidth="1"/>
    <col min="6685" max="6912" width="15.625" style="1"/>
    <col min="6913" max="6913" width="2.375" style="1" customWidth="1"/>
    <col min="6914" max="6914" width="17.125" style="1" customWidth="1"/>
    <col min="6915" max="6915" width="8.375" style="1" customWidth="1"/>
    <col min="6916" max="6919" width="7.875" style="1" customWidth="1"/>
    <col min="6920" max="6921" width="7.625" style="1" customWidth="1"/>
    <col min="6922" max="6922" width="8.625" style="1" customWidth="1"/>
    <col min="6923" max="6925" width="7.875" style="1" customWidth="1"/>
    <col min="6926" max="6927" width="8.625" style="1" customWidth="1"/>
    <col min="6928" max="6929" width="7.875" style="1" customWidth="1"/>
    <col min="6930" max="6931" width="6.375" style="1" customWidth="1"/>
    <col min="6932" max="6935" width="7.875" style="1" customWidth="1"/>
    <col min="6936" max="6938" width="6.375" style="1" customWidth="1"/>
    <col min="6939" max="6940" width="7" style="1" customWidth="1"/>
    <col min="6941" max="7168" width="15.625" style="1"/>
    <col min="7169" max="7169" width="2.375" style="1" customWidth="1"/>
    <col min="7170" max="7170" width="17.125" style="1" customWidth="1"/>
    <col min="7171" max="7171" width="8.375" style="1" customWidth="1"/>
    <col min="7172" max="7175" width="7.875" style="1" customWidth="1"/>
    <col min="7176" max="7177" width="7.625" style="1" customWidth="1"/>
    <col min="7178" max="7178" width="8.625" style="1" customWidth="1"/>
    <col min="7179" max="7181" width="7.875" style="1" customWidth="1"/>
    <col min="7182" max="7183" width="8.625" style="1" customWidth="1"/>
    <col min="7184" max="7185" width="7.875" style="1" customWidth="1"/>
    <col min="7186" max="7187" width="6.375" style="1" customWidth="1"/>
    <col min="7188" max="7191" width="7.875" style="1" customWidth="1"/>
    <col min="7192" max="7194" width="6.375" style="1" customWidth="1"/>
    <col min="7195" max="7196" width="7" style="1" customWidth="1"/>
    <col min="7197" max="7424" width="15.625" style="1"/>
    <col min="7425" max="7425" width="2.375" style="1" customWidth="1"/>
    <col min="7426" max="7426" width="17.125" style="1" customWidth="1"/>
    <col min="7427" max="7427" width="8.375" style="1" customWidth="1"/>
    <col min="7428" max="7431" width="7.875" style="1" customWidth="1"/>
    <col min="7432" max="7433" width="7.625" style="1" customWidth="1"/>
    <col min="7434" max="7434" width="8.625" style="1" customWidth="1"/>
    <col min="7435" max="7437" width="7.875" style="1" customWidth="1"/>
    <col min="7438" max="7439" width="8.625" style="1" customWidth="1"/>
    <col min="7440" max="7441" width="7.875" style="1" customWidth="1"/>
    <col min="7442" max="7443" width="6.375" style="1" customWidth="1"/>
    <col min="7444" max="7447" width="7.875" style="1" customWidth="1"/>
    <col min="7448" max="7450" width="6.375" style="1" customWidth="1"/>
    <col min="7451" max="7452" width="7" style="1" customWidth="1"/>
    <col min="7453" max="7680" width="15.625" style="1"/>
    <col min="7681" max="7681" width="2.375" style="1" customWidth="1"/>
    <col min="7682" max="7682" width="17.125" style="1" customWidth="1"/>
    <col min="7683" max="7683" width="8.375" style="1" customWidth="1"/>
    <col min="7684" max="7687" width="7.875" style="1" customWidth="1"/>
    <col min="7688" max="7689" width="7.625" style="1" customWidth="1"/>
    <col min="7690" max="7690" width="8.625" style="1" customWidth="1"/>
    <col min="7691" max="7693" width="7.875" style="1" customWidth="1"/>
    <col min="7694" max="7695" width="8.625" style="1" customWidth="1"/>
    <col min="7696" max="7697" width="7.875" style="1" customWidth="1"/>
    <col min="7698" max="7699" width="6.375" style="1" customWidth="1"/>
    <col min="7700" max="7703" width="7.875" style="1" customWidth="1"/>
    <col min="7704" max="7706" width="6.375" style="1" customWidth="1"/>
    <col min="7707" max="7708" width="7" style="1" customWidth="1"/>
    <col min="7709" max="7936" width="15.625" style="1"/>
    <col min="7937" max="7937" width="2.375" style="1" customWidth="1"/>
    <col min="7938" max="7938" width="17.125" style="1" customWidth="1"/>
    <col min="7939" max="7939" width="8.375" style="1" customWidth="1"/>
    <col min="7940" max="7943" width="7.875" style="1" customWidth="1"/>
    <col min="7944" max="7945" width="7.625" style="1" customWidth="1"/>
    <col min="7946" max="7946" width="8.625" style="1" customWidth="1"/>
    <col min="7947" max="7949" width="7.875" style="1" customWidth="1"/>
    <col min="7950" max="7951" width="8.625" style="1" customWidth="1"/>
    <col min="7952" max="7953" width="7.875" style="1" customWidth="1"/>
    <col min="7954" max="7955" width="6.375" style="1" customWidth="1"/>
    <col min="7956" max="7959" width="7.875" style="1" customWidth="1"/>
    <col min="7960" max="7962" width="6.375" style="1" customWidth="1"/>
    <col min="7963" max="7964" width="7" style="1" customWidth="1"/>
    <col min="7965" max="8192" width="15.625" style="1"/>
    <col min="8193" max="8193" width="2.375" style="1" customWidth="1"/>
    <col min="8194" max="8194" width="17.125" style="1" customWidth="1"/>
    <col min="8195" max="8195" width="8.375" style="1" customWidth="1"/>
    <col min="8196" max="8199" width="7.875" style="1" customWidth="1"/>
    <col min="8200" max="8201" width="7.625" style="1" customWidth="1"/>
    <col min="8202" max="8202" width="8.625" style="1" customWidth="1"/>
    <col min="8203" max="8205" width="7.875" style="1" customWidth="1"/>
    <col min="8206" max="8207" width="8.625" style="1" customWidth="1"/>
    <col min="8208" max="8209" width="7.875" style="1" customWidth="1"/>
    <col min="8210" max="8211" width="6.375" style="1" customWidth="1"/>
    <col min="8212" max="8215" width="7.875" style="1" customWidth="1"/>
    <col min="8216" max="8218" width="6.375" style="1" customWidth="1"/>
    <col min="8219" max="8220" width="7" style="1" customWidth="1"/>
    <col min="8221" max="8448" width="15.625" style="1"/>
    <col min="8449" max="8449" width="2.375" style="1" customWidth="1"/>
    <col min="8450" max="8450" width="17.125" style="1" customWidth="1"/>
    <col min="8451" max="8451" width="8.375" style="1" customWidth="1"/>
    <col min="8452" max="8455" width="7.875" style="1" customWidth="1"/>
    <col min="8456" max="8457" width="7.625" style="1" customWidth="1"/>
    <col min="8458" max="8458" width="8.625" style="1" customWidth="1"/>
    <col min="8459" max="8461" width="7.875" style="1" customWidth="1"/>
    <col min="8462" max="8463" width="8.625" style="1" customWidth="1"/>
    <col min="8464" max="8465" width="7.875" style="1" customWidth="1"/>
    <col min="8466" max="8467" width="6.375" style="1" customWidth="1"/>
    <col min="8468" max="8471" width="7.875" style="1" customWidth="1"/>
    <col min="8472" max="8474" width="6.375" style="1" customWidth="1"/>
    <col min="8475" max="8476" width="7" style="1" customWidth="1"/>
    <col min="8477" max="8704" width="15.625" style="1"/>
    <col min="8705" max="8705" width="2.375" style="1" customWidth="1"/>
    <col min="8706" max="8706" width="17.125" style="1" customWidth="1"/>
    <col min="8707" max="8707" width="8.375" style="1" customWidth="1"/>
    <col min="8708" max="8711" width="7.875" style="1" customWidth="1"/>
    <col min="8712" max="8713" width="7.625" style="1" customWidth="1"/>
    <col min="8714" max="8714" width="8.625" style="1" customWidth="1"/>
    <col min="8715" max="8717" width="7.875" style="1" customWidth="1"/>
    <col min="8718" max="8719" width="8.625" style="1" customWidth="1"/>
    <col min="8720" max="8721" width="7.875" style="1" customWidth="1"/>
    <col min="8722" max="8723" width="6.375" style="1" customWidth="1"/>
    <col min="8724" max="8727" width="7.875" style="1" customWidth="1"/>
    <col min="8728" max="8730" width="6.375" style="1" customWidth="1"/>
    <col min="8731" max="8732" width="7" style="1" customWidth="1"/>
    <col min="8733" max="8960" width="15.625" style="1"/>
    <col min="8961" max="8961" width="2.375" style="1" customWidth="1"/>
    <col min="8962" max="8962" width="17.125" style="1" customWidth="1"/>
    <col min="8963" max="8963" width="8.375" style="1" customWidth="1"/>
    <col min="8964" max="8967" width="7.875" style="1" customWidth="1"/>
    <col min="8968" max="8969" width="7.625" style="1" customWidth="1"/>
    <col min="8970" max="8970" width="8.625" style="1" customWidth="1"/>
    <col min="8971" max="8973" width="7.875" style="1" customWidth="1"/>
    <col min="8974" max="8975" width="8.625" style="1" customWidth="1"/>
    <col min="8976" max="8977" width="7.875" style="1" customWidth="1"/>
    <col min="8978" max="8979" width="6.375" style="1" customWidth="1"/>
    <col min="8980" max="8983" width="7.875" style="1" customWidth="1"/>
    <col min="8984" max="8986" width="6.375" style="1" customWidth="1"/>
    <col min="8987" max="8988" width="7" style="1" customWidth="1"/>
    <col min="8989" max="9216" width="15.625" style="1"/>
    <col min="9217" max="9217" width="2.375" style="1" customWidth="1"/>
    <col min="9218" max="9218" width="17.125" style="1" customWidth="1"/>
    <col min="9219" max="9219" width="8.375" style="1" customWidth="1"/>
    <col min="9220" max="9223" width="7.875" style="1" customWidth="1"/>
    <col min="9224" max="9225" width="7.625" style="1" customWidth="1"/>
    <col min="9226" max="9226" width="8.625" style="1" customWidth="1"/>
    <col min="9227" max="9229" width="7.875" style="1" customWidth="1"/>
    <col min="9230" max="9231" width="8.625" style="1" customWidth="1"/>
    <col min="9232" max="9233" width="7.875" style="1" customWidth="1"/>
    <col min="9234" max="9235" width="6.375" style="1" customWidth="1"/>
    <col min="9236" max="9239" width="7.875" style="1" customWidth="1"/>
    <col min="9240" max="9242" width="6.375" style="1" customWidth="1"/>
    <col min="9243" max="9244" width="7" style="1" customWidth="1"/>
    <col min="9245" max="9472" width="15.625" style="1"/>
    <col min="9473" max="9473" width="2.375" style="1" customWidth="1"/>
    <col min="9474" max="9474" width="17.125" style="1" customWidth="1"/>
    <col min="9475" max="9475" width="8.375" style="1" customWidth="1"/>
    <col min="9476" max="9479" width="7.875" style="1" customWidth="1"/>
    <col min="9480" max="9481" width="7.625" style="1" customWidth="1"/>
    <col min="9482" max="9482" width="8.625" style="1" customWidth="1"/>
    <col min="9483" max="9485" width="7.875" style="1" customWidth="1"/>
    <col min="9486" max="9487" width="8.625" style="1" customWidth="1"/>
    <col min="9488" max="9489" width="7.875" style="1" customWidth="1"/>
    <col min="9490" max="9491" width="6.375" style="1" customWidth="1"/>
    <col min="9492" max="9495" width="7.875" style="1" customWidth="1"/>
    <col min="9496" max="9498" width="6.375" style="1" customWidth="1"/>
    <col min="9499" max="9500" width="7" style="1" customWidth="1"/>
    <col min="9501" max="9728" width="15.625" style="1"/>
    <col min="9729" max="9729" width="2.375" style="1" customWidth="1"/>
    <col min="9730" max="9730" width="17.125" style="1" customWidth="1"/>
    <col min="9731" max="9731" width="8.375" style="1" customWidth="1"/>
    <col min="9732" max="9735" width="7.875" style="1" customWidth="1"/>
    <col min="9736" max="9737" width="7.625" style="1" customWidth="1"/>
    <col min="9738" max="9738" width="8.625" style="1" customWidth="1"/>
    <col min="9739" max="9741" width="7.875" style="1" customWidth="1"/>
    <col min="9742" max="9743" width="8.625" style="1" customWidth="1"/>
    <col min="9744" max="9745" width="7.875" style="1" customWidth="1"/>
    <col min="9746" max="9747" width="6.375" style="1" customWidth="1"/>
    <col min="9748" max="9751" width="7.875" style="1" customWidth="1"/>
    <col min="9752" max="9754" width="6.375" style="1" customWidth="1"/>
    <col min="9755" max="9756" width="7" style="1" customWidth="1"/>
    <col min="9757" max="9984" width="15.625" style="1"/>
    <col min="9985" max="9985" width="2.375" style="1" customWidth="1"/>
    <col min="9986" max="9986" width="17.125" style="1" customWidth="1"/>
    <col min="9987" max="9987" width="8.375" style="1" customWidth="1"/>
    <col min="9988" max="9991" width="7.875" style="1" customWidth="1"/>
    <col min="9992" max="9993" width="7.625" style="1" customWidth="1"/>
    <col min="9994" max="9994" width="8.625" style="1" customWidth="1"/>
    <col min="9995" max="9997" width="7.875" style="1" customWidth="1"/>
    <col min="9998" max="9999" width="8.625" style="1" customWidth="1"/>
    <col min="10000" max="10001" width="7.875" style="1" customWidth="1"/>
    <col min="10002" max="10003" width="6.375" style="1" customWidth="1"/>
    <col min="10004" max="10007" width="7.875" style="1" customWidth="1"/>
    <col min="10008" max="10010" width="6.375" style="1" customWidth="1"/>
    <col min="10011" max="10012" width="7" style="1" customWidth="1"/>
    <col min="10013" max="10240" width="15.625" style="1"/>
    <col min="10241" max="10241" width="2.375" style="1" customWidth="1"/>
    <col min="10242" max="10242" width="17.125" style="1" customWidth="1"/>
    <col min="10243" max="10243" width="8.375" style="1" customWidth="1"/>
    <col min="10244" max="10247" width="7.875" style="1" customWidth="1"/>
    <col min="10248" max="10249" width="7.625" style="1" customWidth="1"/>
    <col min="10250" max="10250" width="8.625" style="1" customWidth="1"/>
    <col min="10251" max="10253" width="7.875" style="1" customWidth="1"/>
    <col min="10254" max="10255" width="8.625" style="1" customWidth="1"/>
    <col min="10256" max="10257" width="7.875" style="1" customWidth="1"/>
    <col min="10258" max="10259" width="6.375" style="1" customWidth="1"/>
    <col min="10260" max="10263" width="7.875" style="1" customWidth="1"/>
    <col min="10264" max="10266" width="6.375" style="1" customWidth="1"/>
    <col min="10267" max="10268" width="7" style="1" customWidth="1"/>
    <col min="10269" max="10496" width="15.625" style="1"/>
    <col min="10497" max="10497" width="2.375" style="1" customWidth="1"/>
    <col min="10498" max="10498" width="17.125" style="1" customWidth="1"/>
    <col min="10499" max="10499" width="8.375" style="1" customWidth="1"/>
    <col min="10500" max="10503" width="7.875" style="1" customWidth="1"/>
    <col min="10504" max="10505" width="7.625" style="1" customWidth="1"/>
    <col min="10506" max="10506" width="8.625" style="1" customWidth="1"/>
    <col min="10507" max="10509" width="7.875" style="1" customWidth="1"/>
    <col min="10510" max="10511" width="8.625" style="1" customWidth="1"/>
    <col min="10512" max="10513" width="7.875" style="1" customWidth="1"/>
    <col min="10514" max="10515" width="6.375" style="1" customWidth="1"/>
    <col min="10516" max="10519" width="7.875" style="1" customWidth="1"/>
    <col min="10520" max="10522" width="6.375" style="1" customWidth="1"/>
    <col min="10523" max="10524" width="7" style="1" customWidth="1"/>
    <col min="10525" max="10752" width="15.625" style="1"/>
    <col min="10753" max="10753" width="2.375" style="1" customWidth="1"/>
    <col min="10754" max="10754" width="17.125" style="1" customWidth="1"/>
    <col min="10755" max="10755" width="8.375" style="1" customWidth="1"/>
    <col min="10756" max="10759" width="7.875" style="1" customWidth="1"/>
    <col min="10760" max="10761" width="7.625" style="1" customWidth="1"/>
    <col min="10762" max="10762" width="8.625" style="1" customWidth="1"/>
    <col min="10763" max="10765" width="7.875" style="1" customWidth="1"/>
    <col min="10766" max="10767" width="8.625" style="1" customWidth="1"/>
    <col min="10768" max="10769" width="7.875" style="1" customWidth="1"/>
    <col min="10770" max="10771" width="6.375" style="1" customWidth="1"/>
    <col min="10772" max="10775" width="7.875" style="1" customWidth="1"/>
    <col min="10776" max="10778" width="6.375" style="1" customWidth="1"/>
    <col min="10779" max="10780" width="7" style="1" customWidth="1"/>
    <col min="10781" max="11008" width="15.625" style="1"/>
    <col min="11009" max="11009" width="2.375" style="1" customWidth="1"/>
    <col min="11010" max="11010" width="17.125" style="1" customWidth="1"/>
    <col min="11011" max="11011" width="8.375" style="1" customWidth="1"/>
    <col min="11012" max="11015" width="7.875" style="1" customWidth="1"/>
    <col min="11016" max="11017" width="7.625" style="1" customWidth="1"/>
    <col min="11018" max="11018" width="8.625" style="1" customWidth="1"/>
    <col min="11019" max="11021" width="7.875" style="1" customWidth="1"/>
    <col min="11022" max="11023" width="8.625" style="1" customWidth="1"/>
    <col min="11024" max="11025" width="7.875" style="1" customWidth="1"/>
    <col min="11026" max="11027" width="6.375" style="1" customWidth="1"/>
    <col min="11028" max="11031" width="7.875" style="1" customWidth="1"/>
    <col min="11032" max="11034" width="6.375" style="1" customWidth="1"/>
    <col min="11035" max="11036" width="7" style="1" customWidth="1"/>
    <col min="11037" max="11264" width="15.625" style="1"/>
    <col min="11265" max="11265" width="2.375" style="1" customWidth="1"/>
    <col min="11266" max="11266" width="17.125" style="1" customWidth="1"/>
    <col min="11267" max="11267" width="8.375" style="1" customWidth="1"/>
    <col min="11268" max="11271" width="7.875" style="1" customWidth="1"/>
    <col min="11272" max="11273" width="7.625" style="1" customWidth="1"/>
    <col min="11274" max="11274" width="8.625" style="1" customWidth="1"/>
    <col min="11275" max="11277" width="7.875" style="1" customWidth="1"/>
    <col min="11278" max="11279" width="8.625" style="1" customWidth="1"/>
    <col min="11280" max="11281" width="7.875" style="1" customWidth="1"/>
    <col min="11282" max="11283" width="6.375" style="1" customWidth="1"/>
    <col min="11284" max="11287" width="7.875" style="1" customWidth="1"/>
    <col min="11288" max="11290" width="6.375" style="1" customWidth="1"/>
    <col min="11291" max="11292" width="7" style="1" customWidth="1"/>
    <col min="11293" max="11520" width="15.625" style="1"/>
    <col min="11521" max="11521" width="2.375" style="1" customWidth="1"/>
    <col min="11522" max="11522" width="17.125" style="1" customWidth="1"/>
    <col min="11523" max="11523" width="8.375" style="1" customWidth="1"/>
    <col min="11524" max="11527" width="7.875" style="1" customWidth="1"/>
    <col min="11528" max="11529" width="7.625" style="1" customWidth="1"/>
    <col min="11530" max="11530" width="8.625" style="1" customWidth="1"/>
    <col min="11531" max="11533" width="7.875" style="1" customWidth="1"/>
    <col min="11534" max="11535" width="8.625" style="1" customWidth="1"/>
    <col min="11536" max="11537" width="7.875" style="1" customWidth="1"/>
    <col min="11538" max="11539" width="6.375" style="1" customWidth="1"/>
    <col min="11540" max="11543" width="7.875" style="1" customWidth="1"/>
    <col min="11544" max="11546" width="6.375" style="1" customWidth="1"/>
    <col min="11547" max="11548" width="7" style="1" customWidth="1"/>
    <col min="11549" max="11776" width="15.625" style="1"/>
    <col min="11777" max="11777" width="2.375" style="1" customWidth="1"/>
    <col min="11778" max="11778" width="17.125" style="1" customWidth="1"/>
    <col min="11779" max="11779" width="8.375" style="1" customWidth="1"/>
    <col min="11780" max="11783" width="7.875" style="1" customWidth="1"/>
    <col min="11784" max="11785" width="7.625" style="1" customWidth="1"/>
    <col min="11786" max="11786" width="8.625" style="1" customWidth="1"/>
    <col min="11787" max="11789" width="7.875" style="1" customWidth="1"/>
    <col min="11790" max="11791" width="8.625" style="1" customWidth="1"/>
    <col min="11792" max="11793" width="7.875" style="1" customWidth="1"/>
    <col min="11794" max="11795" width="6.375" style="1" customWidth="1"/>
    <col min="11796" max="11799" width="7.875" style="1" customWidth="1"/>
    <col min="11800" max="11802" width="6.375" style="1" customWidth="1"/>
    <col min="11803" max="11804" width="7" style="1" customWidth="1"/>
    <col min="11805" max="12032" width="15.625" style="1"/>
    <col min="12033" max="12033" width="2.375" style="1" customWidth="1"/>
    <col min="12034" max="12034" width="17.125" style="1" customWidth="1"/>
    <col min="12035" max="12035" width="8.375" style="1" customWidth="1"/>
    <col min="12036" max="12039" width="7.875" style="1" customWidth="1"/>
    <col min="12040" max="12041" width="7.625" style="1" customWidth="1"/>
    <col min="12042" max="12042" width="8.625" style="1" customWidth="1"/>
    <col min="12043" max="12045" width="7.875" style="1" customWidth="1"/>
    <col min="12046" max="12047" width="8.625" style="1" customWidth="1"/>
    <col min="12048" max="12049" width="7.875" style="1" customWidth="1"/>
    <col min="12050" max="12051" width="6.375" style="1" customWidth="1"/>
    <col min="12052" max="12055" width="7.875" style="1" customWidth="1"/>
    <col min="12056" max="12058" width="6.375" style="1" customWidth="1"/>
    <col min="12059" max="12060" width="7" style="1" customWidth="1"/>
    <col min="12061" max="12288" width="15.625" style="1"/>
    <col min="12289" max="12289" width="2.375" style="1" customWidth="1"/>
    <col min="12290" max="12290" width="17.125" style="1" customWidth="1"/>
    <col min="12291" max="12291" width="8.375" style="1" customWidth="1"/>
    <col min="12292" max="12295" width="7.875" style="1" customWidth="1"/>
    <col min="12296" max="12297" width="7.625" style="1" customWidth="1"/>
    <col min="12298" max="12298" width="8.625" style="1" customWidth="1"/>
    <col min="12299" max="12301" width="7.875" style="1" customWidth="1"/>
    <col min="12302" max="12303" width="8.625" style="1" customWidth="1"/>
    <col min="12304" max="12305" width="7.875" style="1" customWidth="1"/>
    <col min="12306" max="12307" width="6.375" style="1" customWidth="1"/>
    <col min="12308" max="12311" width="7.875" style="1" customWidth="1"/>
    <col min="12312" max="12314" width="6.375" style="1" customWidth="1"/>
    <col min="12315" max="12316" width="7" style="1" customWidth="1"/>
    <col min="12317" max="12544" width="15.625" style="1"/>
    <col min="12545" max="12545" width="2.375" style="1" customWidth="1"/>
    <col min="12546" max="12546" width="17.125" style="1" customWidth="1"/>
    <col min="12547" max="12547" width="8.375" style="1" customWidth="1"/>
    <col min="12548" max="12551" width="7.875" style="1" customWidth="1"/>
    <col min="12552" max="12553" width="7.625" style="1" customWidth="1"/>
    <col min="12554" max="12554" width="8.625" style="1" customWidth="1"/>
    <col min="12555" max="12557" width="7.875" style="1" customWidth="1"/>
    <col min="12558" max="12559" width="8.625" style="1" customWidth="1"/>
    <col min="12560" max="12561" width="7.875" style="1" customWidth="1"/>
    <col min="12562" max="12563" width="6.375" style="1" customWidth="1"/>
    <col min="12564" max="12567" width="7.875" style="1" customWidth="1"/>
    <col min="12568" max="12570" width="6.375" style="1" customWidth="1"/>
    <col min="12571" max="12572" width="7" style="1" customWidth="1"/>
    <col min="12573" max="12800" width="15.625" style="1"/>
    <col min="12801" max="12801" width="2.375" style="1" customWidth="1"/>
    <col min="12802" max="12802" width="17.125" style="1" customWidth="1"/>
    <col min="12803" max="12803" width="8.375" style="1" customWidth="1"/>
    <col min="12804" max="12807" width="7.875" style="1" customWidth="1"/>
    <col min="12808" max="12809" width="7.625" style="1" customWidth="1"/>
    <col min="12810" max="12810" width="8.625" style="1" customWidth="1"/>
    <col min="12811" max="12813" width="7.875" style="1" customWidth="1"/>
    <col min="12814" max="12815" width="8.625" style="1" customWidth="1"/>
    <col min="12816" max="12817" width="7.875" style="1" customWidth="1"/>
    <col min="12818" max="12819" width="6.375" style="1" customWidth="1"/>
    <col min="12820" max="12823" width="7.875" style="1" customWidth="1"/>
    <col min="12824" max="12826" width="6.375" style="1" customWidth="1"/>
    <col min="12827" max="12828" width="7" style="1" customWidth="1"/>
    <col min="12829" max="13056" width="15.625" style="1"/>
    <col min="13057" max="13057" width="2.375" style="1" customWidth="1"/>
    <col min="13058" max="13058" width="17.125" style="1" customWidth="1"/>
    <col min="13059" max="13059" width="8.375" style="1" customWidth="1"/>
    <col min="13060" max="13063" width="7.875" style="1" customWidth="1"/>
    <col min="13064" max="13065" width="7.625" style="1" customWidth="1"/>
    <col min="13066" max="13066" width="8.625" style="1" customWidth="1"/>
    <col min="13067" max="13069" width="7.875" style="1" customWidth="1"/>
    <col min="13070" max="13071" width="8.625" style="1" customWidth="1"/>
    <col min="13072" max="13073" width="7.875" style="1" customWidth="1"/>
    <col min="13074" max="13075" width="6.375" style="1" customWidth="1"/>
    <col min="13076" max="13079" width="7.875" style="1" customWidth="1"/>
    <col min="13080" max="13082" width="6.375" style="1" customWidth="1"/>
    <col min="13083" max="13084" width="7" style="1" customWidth="1"/>
    <col min="13085" max="13312" width="15.625" style="1"/>
    <col min="13313" max="13313" width="2.375" style="1" customWidth="1"/>
    <col min="13314" max="13314" width="17.125" style="1" customWidth="1"/>
    <col min="13315" max="13315" width="8.375" style="1" customWidth="1"/>
    <col min="13316" max="13319" width="7.875" style="1" customWidth="1"/>
    <col min="13320" max="13321" width="7.625" style="1" customWidth="1"/>
    <col min="13322" max="13322" width="8.625" style="1" customWidth="1"/>
    <col min="13323" max="13325" width="7.875" style="1" customWidth="1"/>
    <col min="13326" max="13327" width="8.625" style="1" customWidth="1"/>
    <col min="13328" max="13329" width="7.875" style="1" customWidth="1"/>
    <col min="13330" max="13331" width="6.375" style="1" customWidth="1"/>
    <col min="13332" max="13335" width="7.875" style="1" customWidth="1"/>
    <col min="13336" max="13338" width="6.375" style="1" customWidth="1"/>
    <col min="13339" max="13340" width="7" style="1" customWidth="1"/>
    <col min="13341" max="13568" width="15.625" style="1"/>
    <col min="13569" max="13569" width="2.375" style="1" customWidth="1"/>
    <col min="13570" max="13570" width="17.125" style="1" customWidth="1"/>
    <col min="13571" max="13571" width="8.375" style="1" customWidth="1"/>
    <col min="13572" max="13575" width="7.875" style="1" customWidth="1"/>
    <col min="13576" max="13577" width="7.625" style="1" customWidth="1"/>
    <col min="13578" max="13578" width="8.625" style="1" customWidth="1"/>
    <col min="13579" max="13581" width="7.875" style="1" customWidth="1"/>
    <col min="13582" max="13583" width="8.625" style="1" customWidth="1"/>
    <col min="13584" max="13585" width="7.875" style="1" customWidth="1"/>
    <col min="13586" max="13587" width="6.375" style="1" customWidth="1"/>
    <col min="13588" max="13591" width="7.875" style="1" customWidth="1"/>
    <col min="13592" max="13594" width="6.375" style="1" customWidth="1"/>
    <col min="13595" max="13596" width="7" style="1" customWidth="1"/>
    <col min="13597" max="13824" width="15.625" style="1"/>
    <col min="13825" max="13825" width="2.375" style="1" customWidth="1"/>
    <col min="13826" max="13826" width="17.125" style="1" customWidth="1"/>
    <col min="13827" max="13827" width="8.375" style="1" customWidth="1"/>
    <col min="13828" max="13831" width="7.875" style="1" customWidth="1"/>
    <col min="13832" max="13833" width="7.625" style="1" customWidth="1"/>
    <col min="13834" max="13834" width="8.625" style="1" customWidth="1"/>
    <col min="13835" max="13837" width="7.875" style="1" customWidth="1"/>
    <col min="13838" max="13839" width="8.625" style="1" customWidth="1"/>
    <col min="13840" max="13841" width="7.875" style="1" customWidth="1"/>
    <col min="13842" max="13843" width="6.375" style="1" customWidth="1"/>
    <col min="13844" max="13847" width="7.875" style="1" customWidth="1"/>
    <col min="13848" max="13850" width="6.375" style="1" customWidth="1"/>
    <col min="13851" max="13852" width="7" style="1" customWidth="1"/>
    <col min="13853" max="14080" width="15.625" style="1"/>
    <col min="14081" max="14081" width="2.375" style="1" customWidth="1"/>
    <col min="14082" max="14082" width="17.125" style="1" customWidth="1"/>
    <col min="14083" max="14083" width="8.375" style="1" customWidth="1"/>
    <col min="14084" max="14087" width="7.875" style="1" customWidth="1"/>
    <col min="14088" max="14089" width="7.625" style="1" customWidth="1"/>
    <col min="14090" max="14090" width="8.625" style="1" customWidth="1"/>
    <col min="14091" max="14093" width="7.875" style="1" customWidth="1"/>
    <col min="14094" max="14095" width="8.625" style="1" customWidth="1"/>
    <col min="14096" max="14097" width="7.875" style="1" customWidth="1"/>
    <col min="14098" max="14099" width="6.375" style="1" customWidth="1"/>
    <col min="14100" max="14103" width="7.875" style="1" customWidth="1"/>
    <col min="14104" max="14106" width="6.375" style="1" customWidth="1"/>
    <col min="14107" max="14108" width="7" style="1" customWidth="1"/>
    <col min="14109" max="14336" width="15.625" style="1"/>
    <col min="14337" max="14337" width="2.375" style="1" customWidth="1"/>
    <col min="14338" max="14338" width="17.125" style="1" customWidth="1"/>
    <col min="14339" max="14339" width="8.375" style="1" customWidth="1"/>
    <col min="14340" max="14343" width="7.875" style="1" customWidth="1"/>
    <col min="14344" max="14345" width="7.625" style="1" customWidth="1"/>
    <col min="14346" max="14346" width="8.625" style="1" customWidth="1"/>
    <col min="14347" max="14349" width="7.875" style="1" customWidth="1"/>
    <col min="14350" max="14351" width="8.625" style="1" customWidth="1"/>
    <col min="14352" max="14353" width="7.875" style="1" customWidth="1"/>
    <col min="14354" max="14355" width="6.375" style="1" customWidth="1"/>
    <col min="14356" max="14359" width="7.875" style="1" customWidth="1"/>
    <col min="14360" max="14362" width="6.375" style="1" customWidth="1"/>
    <col min="14363" max="14364" width="7" style="1" customWidth="1"/>
    <col min="14365" max="14592" width="15.625" style="1"/>
    <col min="14593" max="14593" width="2.375" style="1" customWidth="1"/>
    <col min="14594" max="14594" width="17.125" style="1" customWidth="1"/>
    <col min="14595" max="14595" width="8.375" style="1" customWidth="1"/>
    <col min="14596" max="14599" width="7.875" style="1" customWidth="1"/>
    <col min="14600" max="14601" width="7.625" style="1" customWidth="1"/>
    <col min="14602" max="14602" width="8.625" style="1" customWidth="1"/>
    <col min="14603" max="14605" width="7.875" style="1" customWidth="1"/>
    <col min="14606" max="14607" width="8.625" style="1" customWidth="1"/>
    <col min="14608" max="14609" width="7.875" style="1" customWidth="1"/>
    <col min="14610" max="14611" width="6.375" style="1" customWidth="1"/>
    <col min="14612" max="14615" width="7.875" style="1" customWidth="1"/>
    <col min="14616" max="14618" width="6.375" style="1" customWidth="1"/>
    <col min="14619" max="14620" width="7" style="1" customWidth="1"/>
    <col min="14621" max="14848" width="15.625" style="1"/>
    <col min="14849" max="14849" width="2.375" style="1" customWidth="1"/>
    <col min="14850" max="14850" width="17.125" style="1" customWidth="1"/>
    <col min="14851" max="14851" width="8.375" style="1" customWidth="1"/>
    <col min="14852" max="14855" width="7.875" style="1" customWidth="1"/>
    <col min="14856" max="14857" width="7.625" style="1" customWidth="1"/>
    <col min="14858" max="14858" width="8.625" style="1" customWidth="1"/>
    <col min="14859" max="14861" width="7.875" style="1" customWidth="1"/>
    <col min="14862" max="14863" width="8.625" style="1" customWidth="1"/>
    <col min="14864" max="14865" width="7.875" style="1" customWidth="1"/>
    <col min="14866" max="14867" width="6.375" style="1" customWidth="1"/>
    <col min="14868" max="14871" width="7.875" style="1" customWidth="1"/>
    <col min="14872" max="14874" width="6.375" style="1" customWidth="1"/>
    <col min="14875" max="14876" width="7" style="1" customWidth="1"/>
    <col min="14877" max="15104" width="15.625" style="1"/>
    <col min="15105" max="15105" width="2.375" style="1" customWidth="1"/>
    <col min="15106" max="15106" width="17.125" style="1" customWidth="1"/>
    <col min="15107" max="15107" width="8.375" style="1" customWidth="1"/>
    <col min="15108" max="15111" width="7.875" style="1" customWidth="1"/>
    <col min="15112" max="15113" width="7.625" style="1" customWidth="1"/>
    <col min="15114" max="15114" width="8.625" style="1" customWidth="1"/>
    <col min="15115" max="15117" width="7.875" style="1" customWidth="1"/>
    <col min="15118" max="15119" width="8.625" style="1" customWidth="1"/>
    <col min="15120" max="15121" width="7.875" style="1" customWidth="1"/>
    <col min="15122" max="15123" width="6.375" style="1" customWidth="1"/>
    <col min="15124" max="15127" width="7.875" style="1" customWidth="1"/>
    <col min="15128" max="15130" width="6.375" style="1" customWidth="1"/>
    <col min="15131" max="15132" width="7" style="1" customWidth="1"/>
    <col min="15133" max="15360" width="15.625" style="1"/>
    <col min="15361" max="15361" width="2.375" style="1" customWidth="1"/>
    <col min="15362" max="15362" width="17.125" style="1" customWidth="1"/>
    <col min="15363" max="15363" width="8.375" style="1" customWidth="1"/>
    <col min="15364" max="15367" width="7.875" style="1" customWidth="1"/>
    <col min="15368" max="15369" width="7.625" style="1" customWidth="1"/>
    <col min="15370" max="15370" width="8.625" style="1" customWidth="1"/>
    <col min="15371" max="15373" width="7.875" style="1" customWidth="1"/>
    <col min="15374" max="15375" width="8.625" style="1" customWidth="1"/>
    <col min="15376" max="15377" width="7.875" style="1" customWidth="1"/>
    <col min="15378" max="15379" width="6.375" style="1" customWidth="1"/>
    <col min="15380" max="15383" width="7.875" style="1" customWidth="1"/>
    <col min="15384" max="15386" width="6.375" style="1" customWidth="1"/>
    <col min="15387" max="15388" width="7" style="1" customWidth="1"/>
    <col min="15389" max="15616" width="15.625" style="1"/>
    <col min="15617" max="15617" width="2.375" style="1" customWidth="1"/>
    <col min="15618" max="15618" width="17.125" style="1" customWidth="1"/>
    <col min="15619" max="15619" width="8.375" style="1" customWidth="1"/>
    <col min="15620" max="15623" width="7.875" style="1" customWidth="1"/>
    <col min="15624" max="15625" width="7.625" style="1" customWidth="1"/>
    <col min="15626" max="15626" width="8.625" style="1" customWidth="1"/>
    <col min="15627" max="15629" width="7.875" style="1" customWidth="1"/>
    <col min="15630" max="15631" width="8.625" style="1" customWidth="1"/>
    <col min="15632" max="15633" width="7.875" style="1" customWidth="1"/>
    <col min="15634" max="15635" width="6.375" style="1" customWidth="1"/>
    <col min="15636" max="15639" width="7.875" style="1" customWidth="1"/>
    <col min="15640" max="15642" width="6.375" style="1" customWidth="1"/>
    <col min="15643" max="15644" width="7" style="1" customWidth="1"/>
    <col min="15645" max="15872" width="15.625" style="1"/>
    <col min="15873" max="15873" width="2.375" style="1" customWidth="1"/>
    <col min="15874" max="15874" width="17.125" style="1" customWidth="1"/>
    <col min="15875" max="15875" width="8.375" style="1" customWidth="1"/>
    <col min="15876" max="15879" width="7.875" style="1" customWidth="1"/>
    <col min="15880" max="15881" width="7.625" style="1" customWidth="1"/>
    <col min="15882" max="15882" width="8.625" style="1" customWidth="1"/>
    <col min="15883" max="15885" width="7.875" style="1" customWidth="1"/>
    <col min="15886" max="15887" width="8.625" style="1" customWidth="1"/>
    <col min="15888" max="15889" width="7.875" style="1" customWidth="1"/>
    <col min="15890" max="15891" width="6.375" style="1" customWidth="1"/>
    <col min="15892" max="15895" width="7.875" style="1" customWidth="1"/>
    <col min="15896" max="15898" width="6.375" style="1" customWidth="1"/>
    <col min="15899" max="15900" width="7" style="1" customWidth="1"/>
    <col min="15901" max="16128" width="15.625" style="1"/>
    <col min="16129" max="16129" width="2.375" style="1" customWidth="1"/>
    <col min="16130" max="16130" width="17.125" style="1" customWidth="1"/>
    <col min="16131" max="16131" width="8.375" style="1" customWidth="1"/>
    <col min="16132" max="16135" width="7.875" style="1" customWidth="1"/>
    <col min="16136" max="16137" width="7.625" style="1" customWidth="1"/>
    <col min="16138" max="16138" width="8.625" style="1" customWidth="1"/>
    <col min="16139" max="16141" width="7.875" style="1" customWidth="1"/>
    <col min="16142" max="16143" width="8.625" style="1" customWidth="1"/>
    <col min="16144" max="16145" width="7.875" style="1" customWidth="1"/>
    <col min="16146" max="16147" width="6.375" style="1" customWidth="1"/>
    <col min="16148" max="16151" width="7.875" style="1" customWidth="1"/>
    <col min="16152" max="16154" width="6.375" style="1" customWidth="1"/>
    <col min="16155" max="16156" width="7" style="1" customWidth="1"/>
    <col min="16157" max="16384" width="15.625" style="1"/>
  </cols>
  <sheetData>
    <row r="1" spans="1:27" ht="28.5" customHeight="1">
      <c r="A1" s="7" t="s">
        <v>22</v>
      </c>
      <c r="B1" s="143"/>
    </row>
    <row r="2" spans="1:27" ht="16.5" customHeight="1">
      <c r="A2" s="133" t="s">
        <v>89</v>
      </c>
      <c r="B2" s="144"/>
      <c r="C2" s="154" t="s">
        <v>56</v>
      </c>
      <c r="D2" s="173"/>
      <c r="E2" s="173"/>
      <c r="F2" s="173"/>
      <c r="G2" s="26"/>
      <c r="H2" s="26"/>
      <c r="I2" s="42"/>
      <c r="J2" s="26" t="s">
        <v>221</v>
      </c>
      <c r="K2" s="26"/>
      <c r="L2" s="26"/>
      <c r="M2" s="42"/>
      <c r="N2" s="50" t="s">
        <v>71</v>
      </c>
      <c r="O2" s="57"/>
      <c r="P2" s="60" t="s">
        <v>72</v>
      </c>
      <c r="Q2" s="60"/>
      <c r="R2" s="50" t="s">
        <v>59</v>
      </c>
      <c r="S2" s="60"/>
      <c r="T2" s="60"/>
      <c r="U2" s="17" t="s">
        <v>77</v>
      </c>
      <c r="V2" s="26"/>
      <c r="W2" s="26"/>
      <c r="X2" s="26"/>
      <c r="Y2" s="26"/>
      <c r="Z2" s="26"/>
      <c r="AA2" s="104" t="s">
        <v>222</v>
      </c>
    </row>
    <row r="3" spans="1:27" ht="16.5" customHeight="1">
      <c r="A3" s="134"/>
      <c r="B3" s="145"/>
      <c r="C3" s="155" t="s">
        <v>16</v>
      </c>
      <c r="D3" s="155" t="s">
        <v>58</v>
      </c>
      <c r="E3" s="155" t="s">
        <v>60</v>
      </c>
      <c r="F3" s="184" t="s">
        <v>61</v>
      </c>
      <c r="G3" s="34" t="s">
        <v>62</v>
      </c>
      <c r="H3" s="17" t="s">
        <v>67</v>
      </c>
      <c r="I3" s="42"/>
      <c r="J3" s="18" t="s">
        <v>16</v>
      </c>
      <c r="K3" s="18" t="s">
        <v>58</v>
      </c>
      <c r="L3" s="18" t="s">
        <v>60</v>
      </c>
      <c r="M3" s="18" t="s">
        <v>61</v>
      </c>
      <c r="N3" s="51" t="s">
        <v>33</v>
      </c>
      <c r="O3" s="51" t="s">
        <v>86</v>
      </c>
      <c r="P3" s="51" t="s">
        <v>33</v>
      </c>
      <c r="Q3" s="51" t="s">
        <v>220</v>
      </c>
      <c r="R3" s="70" t="s">
        <v>21</v>
      </c>
      <c r="S3" s="75"/>
      <c r="T3" s="80" t="s">
        <v>23</v>
      </c>
      <c r="U3" s="87" t="s">
        <v>33</v>
      </c>
      <c r="V3" s="87"/>
      <c r="W3" s="87"/>
      <c r="X3" s="26" t="s">
        <v>79</v>
      </c>
      <c r="Y3" s="26"/>
      <c r="Z3" s="26"/>
      <c r="AA3" s="104"/>
    </row>
    <row r="4" spans="1:27" ht="30" customHeight="1">
      <c r="A4" s="135"/>
      <c r="B4" s="146"/>
      <c r="C4" s="107"/>
      <c r="D4" s="107"/>
      <c r="E4" s="107"/>
      <c r="F4" s="185"/>
      <c r="G4" s="203"/>
      <c r="H4" s="19" t="s">
        <v>64</v>
      </c>
      <c r="I4" s="19" t="s">
        <v>220</v>
      </c>
      <c r="J4" s="19"/>
      <c r="K4" s="19"/>
      <c r="L4" s="19"/>
      <c r="M4" s="19"/>
      <c r="N4" s="52"/>
      <c r="O4" s="52"/>
      <c r="P4" s="52"/>
      <c r="Q4" s="52"/>
      <c r="R4" s="52" t="s">
        <v>74</v>
      </c>
      <c r="S4" s="52" t="s">
        <v>76</v>
      </c>
      <c r="T4" s="70"/>
      <c r="U4" s="203" t="s">
        <v>7</v>
      </c>
      <c r="V4" s="203" t="s">
        <v>78</v>
      </c>
      <c r="W4" s="322" t="s">
        <v>6</v>
      </c>
      <c r="X4" s="87" t="s">
        <v>7</v>
      </c>
      <c r="Y4" s="87" t="s">
        <v>78</v>
      </c>
      <c r="Z4" s="86" t="s">
        <v>6</v>
      </c>
      <c r="AA4" s="104"/>
    </row>
    <row r="5" spans="1:27" ht="15" customHeight="1">
      <c r="A5" s="23"/>
      <c r="B5" s="11"/>
      <c r="C5" s="156"/>
      <c r="D5" s="156"/>
      <c r="E5" s="156"/>
      <c r="F5" s="156"/>
      <c r="G5" s="18"/>
      <c r="H5" s="38"/>
      <c r="I5" s="8"/>
      <c r="J5" s="20"/>
      <c r="K5" s="20"/>
      <c r="L5" s="20"/>
      <c r="M5" s="8"/>
      <c r="N5" s="53"/>
      <c r="O5" s="58"/>
      <c r="P5" s="35"/>
      <c r="Q5" s="35"/>
      <c r="R5" s="71"/>
      <c r="S5" s="76"/>
      <c r="T5" s="81"/>
      <c r="U5" s="88"/>
      <c r="V5" s="23"/>
      <c r="X5" s="95"/>
      <c r="Y5" s="99"/>
      <c r="Z5" s="99"/>
    </row>
    <row r="6" spans="1:27" ht="15" customHeight="1">
      <c r="A6" s="136" t="s">
        <v>1</v>
      </c>
      <c r="B6" s="12"/>
      <c r="C6" s="157">
        <f>SUM(C8:C10)</f>
        <v>116228</v>
      </c>
      <c r="D6" s="157">
        <f>SUM(D8:D10)</f>
        <v>57494</v>
      </c>
      <c r="E6" s="157">
        <f>SUM(E8:E10)</f>
        <v>58734</v>
      </c>
      <c r="F6" s="186">
        <f>SUM(F8:F10)</f>
        <v>48121</v>
      </c>
      <c r="G6" s="22">
        <v>326.7124529532901</v>
      </c>
      <c r="H6" s="39">
        <v>100</v>
      </c>
      <c r="I6" s="43">
        <v>100</v>
      </c>
      <c r="J6" s="21">
        <f>SUM(J8:J10)</f>
        <v>118919</v>
      </c>
      <c r="K6" s="21">
        <f>SUM(K8:K10)</f>
        <v>58507</v>
      </c>
      <c r="L6" s="21">
        <f>SUM(L8:L10)</f>
        <v>60412</v>
      </c>
      <c r="M6" s="13">
        <f>SUM(M8:M10)</f>
        <v>46390</v>
      </c>
      <c r="N6" s="46">
        <f>C6-J6</f>
        <v>-2691</v>
      </c>
      <c r="O6" s="30">
        <f>F6-M6</f>
        <v>1731</v>
      </c>
      <c r="P6" s="61">
        <f>N6/J6*100</f>
        <v>-2.2628848207603491</v>
      </c>
      <c r="Q6" s="61">
        <f>O6/M6*100</f>
        <v>3.7314076309549469</v>
      </c>
      <c r="R6" s="72">
        <f>C6/F6</f>
        <v>2.4153280272646036</v>
      </c>
      <c r="S6" s="77">
        <f>J6/M6</f>
        <v>2.5634619530071134</v>
      </c>
      <c r="T6" s="82">
        <f>R6-S6</f>
        <v>-0.14813392574250983</v>
      </c>
      <c r="U6" s="88">
        <f>SUM(U8:U10)</f>
        <v>13011</v>
      </c>
      <c r="V6" s="23">
        <f>SUM(V8:V10)</f>
        <v>66171</v>
      </c>
      <c r="W6" s="1">
        <f>SUM(W8:W10)</f>
        <v>35621</v>
      </c>
      <c r="X6" s="96">
        <f>U6/($U6+$V6+$W6)*100</f>
        <v>11.333327526284156</v>
      </c>
      <c r="Y6" s="100">
        <f>V6/($U6+$V6+$W6)*100</f>
        <v>57.638737663649906</v>
      </c>
      <c r="Z6" s="100">
        <f>W6/($U6+$V6+$W6)*100</f>
        <v>31.027934810065936</v>
      </c>
      <c r="AA6" s="108" t="str">
        <f>IF(50&lt;Z6,"○","×")</f>
        <v>×</v>
      </c>
    </row>
    <row r="7" spans="1:27" ht="15" customHeight="1">
      <c r="A7" s="23"/>
      <c r="B7" s="13"/>
      <c r="C7" s="157"/>
      <c r="D7" s="157"/>
      <c r="E7" s="157"/>
      <c r="F7" s="186"/>
      <c r="G7" s="22"/>
      <c r="H7" s="39"/>
      <c r="I7" s="43"/>
      <c r="J7" s="21"/>
      <c r="K7" s="21"/>
      <c r="L7" s="21"/>
      <c r="M7" s="13"/>
      <c r="N7" s="46"/>
      <c r="O7" s="30"/>
      <c r="P7" s="61"/>
      <c r="Q7" s="61"/>
      <c r="R7" s="72"/>
      <c r="S7" s="77"/>
      <c r="T7" s="82"/>
      <c r="U7" s="88"/>
      <c r="V7" s="23"/>
      <c r="X7" s="96"/>
      <c r="Y7" s="100"/>
      <c r="Z7" s="100"/>
    </row>
    <row r="8" spans="1:27" ht="15" customHeight="1">
      <c r="A8" s="23"/>
      <c r="B8" s="12" t="s">
        <v>90</v>
      </c>
      <c r="C8" s="157">
        <f>C12+C33+C63+C70+C88+C92+C96+C101</f>
        <v>81971</v>
      </c>
      <c r="D8" s="157">
        <f>D12+D33+D63+D70+D88+D92+D96+D101</f>
        <v>40684</v>
      </c>
      <c r="E8" s="157">
        <f>E12+E33+E63+E70+E88+E92+E96+E101</f>
        <v>41287</v>
      </c>
      <c r="F8" s="186">
        <f>F12+F33+F63+F70+F88+F92+F96+F101</f>
        <v>34621</v>
      </c>
      <c r="G8" s="22">
        <v>971.69129770629343</v>
      </c>
      <c r="H8" s="39">
        <f>C8/$C$6*100</f>
        <v>70.526035034587181</v>
      </c>
      <c r="I8" s="43">
        <f>F8/$F$6*100</f>
        <v>71.945720163753862</v>
      </c>
      <c r="J8" s="22">
        <f>J12+J33+J63+J70+J88+J92+J96+J101</f>
        <v>82655</v>
      </c>
      <c r="K8" s="22">
        <f>K12+K33+K63+K70+K88+K92+K96+K101</f>
        <v>40744</v>
      </c>
      <c r="L8" s="22">
        <f>L12+L33+L63+L70+L88+L92+L96+L101</f>
        <v>41911</v>
      </c>
      <c r="M8" s="30">
        <f>M12+M33+M63+M70+M88+M92+M96+M101</f>
        <v>32944</v>
      </c>
      <c r="N8" s="46">
        <f>C8-J8</f>
        <v>-684</v>
      </c>
      <c r="O8" s="30">
        <f>F8-M8</f>
        <v>1677</v>
      </c>
      <c r="P8" s="61">
        <f>N8/J8*100</f>
        <v>-0.82753614421390109</v>
      </c>
      <c r="Q8" s="61">
        <f>O8/M8*100</f>
        <v>5.0904565322972317</v>
      </c>
      <c r="R8" s="72">
        <f>C8/F8</f>
        <v>2.3676670229051733</v>
      </c>
      <c r="S8" s="77">
        <f>J8/M8</f>
        <v>2.508954589606605</v>
      </c>
      <c r="T8" s="82">
        <f>R8-S8</f>
        <v>-0.14128756670143172</v>
      </c>
      <c r="U8" s="88">
        <f>U12+U33+U63+U70+U88+U92+U96+U101</f>
        <v>9569</v>
      </c>
      <c r="V8" s="23">
        <f>V12+V33+V63+V70+V88+V92+V96+V101</f>
        <v>47908</v>
      </c>
      <c r="W8" s="1">
        <f>W12+W33+W63+W70+W88+W92+W96+W101</f>
        <v>23261</v>
      </c>
      <c r="X8" s="96">
        <f t="shared" ref="X8:Z10" si="0">U8/($U8+$V8+$W8)*100</f>
        <v>11.851916074215364</v>
      </c>
      <c r="Y8" s="100">
        <f t="shared" si="0"/>
        <v>59.337610542743192</v>
      </c>
      <c r="Z8" s="100">
        <f t="shared" si="0"/>
        <v>28.81047338304144</v>
      </c>
      <c r="AA8" s="108" t="str">
        <f>IF(50&lt;Z8,"○","×")</f>
        <v>×</v>
      </c>
    </row>
    <row r="9" spans="1:27" ht="15" customHeight="1">
      <c r="A9" s="23"/>
      <c r="B9" s="12" t="s">
        <v>4</v>
      </c>
      <c r="C9" s="157">
        <f>C119+C121+C128+C130+C133+C135+C139+C144+C149</f>
        <v>25960</v>
      </c>
      <c r="D9" s="157">
        <f>D119+D121+D128+D130+D133+D135+D139+D144+D149</f>
        <v>12771</v>
      </c>
      <c r="E9" s="157">
        <f>E119+E121+E128+E130+E133+E135+E139+E144+E149</f>
        <v>13189</v>
      </c>
      <c r="F9" s="186">
        <f>F119+F121+F128+F130+F133+F135+F139+F144+F149</f>
        <v>10169</v>
      </c>
      <c r="G9" s="22">
        <v>144.35301948270438</v>
      </c>
      <c r="H9" s="39">
        <f>C9/$C$6*100</f>
        <v>22.335409711945488</v>
      </c>
      <c r="I9" s="43">
        <f>F9/$F$6*100</f>
        <v>21.132146048502733</v>
      </c>
      <c r="J9" s="22">
        <f>J119+J121+J128+J130+J133+J135+J139+J144+J149</f>
        <v>26744</v>
      </c>
      <c r="K9" s="22">
        <f>K119+K121+K128+K130+K133+K135+K139+K144+K149</f>
        <v>13138</v>
      </c>
      <c r="L9" s="22">
        <f>L119+L121+L128+L130+L133+L135+L139+L144+L149</f>
        <v>13606</v>
      </c>
      <c r="M9" s="30">
        <f>M119+M121+M128+M130+M133+M135+M139+M144+M149</f>
        <v>9859</v>
      </c>
      <c r="N9" s="46">
        <f>C9-J9</f>
        <v>-784</v>
      </c>
      <c r="O9" s="30">
        <f>F9-M9</f>
        <v>310</v>
      </c>
      <c r="P9" s="61">
        <f>N9/J9*100</f>
        <v>-2.9314986539036791</v>
      </c>
      <c r="Q9" s="61">
        <f>O9/M9*100</f>
        <v>3.1443351252662546</v>
      </c>
      <c r="R9" s="72">
        <f>C9/F9</f>
        <v>2.5528567214082014</v>
      </c>
      <c r="S9" s="77">
        <f>J9/M9</f>
        <v>2.7126483416167968</v>
      </c>
      <c r="T9" s="82">
        <f>R9-S9</f>
        <v>-0.15979162020859539</v>
      </c>
      <c r="U9" s="88">
        <f>U119+U121+U128+U130+U133+U135+U139+U144+U149</f>
        <v>2932</v>
      </c>
      <c r="V9" s="23">
        <f>V119+V121+V128+V130+V133+V135+V139+V144+V149</f>
        <v>14223</v>
      </c>
      <c r="W9" s="1">
        <f>W119+W121+W128+W130+W133+W135+W139+W144+W149</f>
        <v>8636</v>
      </c>
      <c r="X9" s="96">
        <f t="shared" si="0"/>
        <v>11.368306773680741</v>
      </c>
      <c r="Y9" s="100">
        <f t="shared" si="0"/>
        <v>55.147144352681167</v>
      </c>
      <c r="Z9" s="100">
        <f t="shared" si="0"/>
        <v>33.48454887363809</v>
      </c>
      <c r="AA9" s="108" t="str">
        <f>IF(50&lt;Z9,"○","×")</f>
        <v>×</v>
      </c>
    </row>
    <row r="10" spans="1:27" ht="15" customHeight="1">
      <c r="A10" s="23"/>
      <c r="B10" s="12" t="s">
        <v>93</v>
      </c>
      <c r="C10" s="157">
        <f>C164+C181+C185</f>
        <v>8297</v>
      </c>
      <c r="D10" s="157">
        <f>D164+D181+D185</f>
        <v>4039</v>
      </c>
      <c r="E10" s="157">
        <f>E164+E181+E185</f>
        <v>4258</v>
      </c>
      <c r="F10" s="186">
        <f>F164+F181+F185</f>
        <v>3331</v>
      </c>
      <c r="G10" s="22">
        <v>90.623976439384066</v>
      </c>
      <c r="H10" s="39">
        <f>C10/$C$6*100</f>
        <v>7.1385552534673229</v>
      </c>
      <c r="I10" s="43">
        <f>F10/$F$6*100</f>
        <v>6.9221337877433964</v>
      </c>
      <c r="J10" s="22">
        <f>J164+J181+J185</f>
        <v>9520</v>
      </c>
      <c r="K10" s="22">
        <f>K164+K181+K185</f>
        <v>4625</v>
      </c>
      <c r="L10" s="22">
        <f>L164+L181+L185</f>
        <v>4895</v>
      </c>
      <c r="M10" s="30">
        <f>M164+M181+M185</f>
        <v>3587</v>
      </c>
      <c r="N10" s="46">
        <f>C10-J10</f>
        <v>-1223</v>
      </c>
      <c r="O10" s="30">
        <f>F10-M10</f>
        <v>-256</v>
      </c>
      <c r="P10" s="61">
        <f>N10/J10*100</f>
        <v>-12.846638655462183</v>
      </c>
      <c r="Q10" s="61">
        <f>O10/M10*100</f>
        <v>-7.1368831892946751</v>
      </c>
      <c r="R10" s="72">
        <f>C10/F10</f>
        <v>2.4908435905133595</v>
      </c>
      <c r="S10" s="77">
        <f>J10/M10</f>
        <v>2.6540284360189572</v>
      </c>
      <c r="T10" s="82">
        <f>R10-S10</f>
        <v>-0.16318484550559775</v>
      </c>
      <c r="U10" s="88">
        <f>U164+U181+U185</f>
        <v>510</v>
      </c>
      <c r="V10" s="23">
        <f>V164+V181+V185</f>
        <v>4040</v>
      </c>
      <c r="W10" s="1">
        <f>W164+W181+W185</f>
        <v>3724</v>
      </c>
      <c r="X10" s="96">
        <f t="shared" si="0"/>
        <v>6.1638868745467725</v>
      </c>
      <c r="Y10" s="100">
        <f t="shared" si="0"/>
        <v>48.82765288856659</v>
      </c>
      <c r="Z10" s="100">
        <f t="shared" si="0"/>
        <v>45.008460236886634</v>
      </c>
      <c r="AA10" s="108" t="str">
        <f>IF(50&lt;Z10,"○","×")</f>
        <v>×</v>
      </c>
    </row>
    <row r="11" spans="1:27" ht="15" customHeight="1">
      <c r="A11" s="23"/>
      <c r="B11" s="12"/>
      <c r="F11" s="187"/>
      <c r="G11" s="28"/>
      <c r="H11" s="40"/>
      <c r="I11" s="44"/>
      <c r="J11" s="23"/>
      <c r="K11" s="23"/>
      <c r="L11" s="23"/>
      <c r="M11" s="11"/>
      <c r="N11" s="54"/>
      <c r="O11" s="32"/>
      <c r="P11" s="62"/>
      <c r="Q11" s="62"/>
      <c r="R11" s="73"/>
      <c r="S11" s="78"/>
      <c r="T11" s="83"/>
      <c r="U11" s="89"/>
      <c r="V11" s="36"/>
      <c r="W11" s="36"/>
      <c r="X11" s="97"/>
      <c r="Y11" s="101"/>
      <c r="Z11" s="101"/>
    </row>
    <row r="12" spans="1:27" ht="16.5" customHeight="1">
      <c r="A12" s="137" t="s">
        <v>13</v>
      </c>
      <c r="B12" s="147"/>
      <c r="C12" s="158">
        <f>SUM(C13:C32)</f>
        <v>11537</v>
      </c>
      <c r="D12" s="158">
        <f>SUM(D13:D32)</f>
        <v>5646</v>
      </c>
      <c r="E12" s="158">
        <f>SUM(E13:E32)</f>
        <v>5891</v>
      </c>
      <c r="F12" s="158">
        <f>SUM(F13:F32)</f>
        <v>5233</v>
      </c>
      <c r="G12" s="204">
        <v>2748.3391135444567</v>
      </c>
      <c r="H12" s="215">
        <f t="shared" ref="H12:O12" si="1">SUM(H13:H32)</f>
        <v>9.9261795780706876</v>
      </c>
      <c r="I12" s="220">
        <f t="shared" si="1"/>
        <v>10.874670102450073</v>
      </c>
      <c r="J12" s="225">
        <f t="shared" si="1"/>
        <v>12105</v>
      </c>
      <c r="K12" s="225">
        <f t="shared" si="1"/>
        <v>5901</v>
      </c>
      <c r="L12" s="225">
        <f t="shared" si="1"/>
        <v>6204</v>
      </c>
      <c r="M12" s="209">
        <f t="shared" si="1"/>
        <v>5278</v>
      </c>
      <c r="N12" s="255">
        <f t="shared" si="1"/>
        <v>-568</v>
      </c>
      <c r="O12" s="251">
        <f t="shared" si="1"/>
        <v>-45</v>
      </c>
      <c r="P12" s="266">
        <f t="shared" ref="P12:P49" si="2">N12/J12*100</f>
        <v>-4.6922759190417187</v>
      </c>
      <c r="Q12" s="271">
        <f t="shared" ref="Q12:Q49" si="3">O12/M12*100</f>
        <v>-0.85259568018188714</v>
      </c>
      <c r="R12" s="282">
        <f t="shared" ref="R12:R49" si="4">C12/F12</f>
        <v>2.2046627173705331</v>
      </c>
      <c r="S12" s="287">
        <f t="shared" ref="S12:S49" si="5">J12/M12</f>
        <v>2.293482379689276</v>
      </c>
      <c r="T12" s="292">
        <f t="shared" ref="T12:T49" si="6">R12-S12</f>
        <v>-8.8819662318742942e-002</v>
      </c>
      <c r="U12" s="298">
        <f>SUM(U13:U32)</f>
        <v>1213</v>
      </c>
      <c r="V12" s="238">
        <f>SUM(V13:V32)</f>
        <v>6526</v>
      </c>
      <c r="W12" s="247">
        <f>SUM(W13:W32)</f>
        <v>3586</v>
      </c>
      <c r="X12" s="334">
        <f t="shared" ref="X12:Z49" si="7">U12/($U12+$V12+$W12)*100</f>
        <v>10.710816777041943</v>
      </c>
      <c r="Y12" s="344">
        <f t="shared" si="7"/>
        <v>57.624724061810149</v>
      </c>
      <c r="Z12" s="350">
        <f t="shared" si="7"/>
        <v>31.664459161147899</v>
      </c>
      <c r="AA12" s="108" t="str">
        <f t="shared" ref="AA12:AA49" si="8">IF(50&lt;Z12,"○","×")</f>
        <v>×</v>
      </c>
    </row>
    <row r="13" spans="1:27" ht="15" customHeight="1">
      <c r="A13" s="23"/>
      <c r="B13" s="148" t="s">
        <v>94</v>
      </c>
      <c r="C13" s="159">
        <v>986</v>
      </c>
      <c r="D13" s="174">
        <v>471</v>
      </c>
      <c r="E13" s="174">
        <v>515</v>
      </c>
      <c r="F13" s="188">
        <v>446</v>
      </c>
      <c r="G13" s="205">
        <v>3676.3499586876706</v>
      </c>
      <c r="H13" s="216">
        <f t="shared" ref="H13:H32" si="9">C13/$C$6*100</f>
        <v>0.84833258767250574</v>
      </c>
      <c r="I13" s="221">
        <f t="shared" ref="I13:I32" si="10">F13/$F$6*100</f>
        <v>0.92683028199746476</v>
      </c>
      <c r="J13" s="226">
        <v>1123</v>
      </c>
      <c r="K13" s="234">
        <v>536</v>
      </c>
      <c r="L13" s="234">
        <v>587</v>
      </c>
      <c r="M13" s="243">
        <v>470</v>
      </c>
      <c r="N13" s="256">
        <f t="shared" ref="N13:N32" si="11">C13-J13</f>
        <v>-137</v>
      </c>
      <c r="O13" s="262">
        <f t="shared" ref="O13:O32" si="12">F13-M13</f>
        <v>-24</v>
      </c>
      <c r="P13" s="267">
        <f t="shared" si="2"/>
        <v>-12.19946571682992</v>
      </c>
      <c r="Q13" s="272">
        <f t="shared" si="3"/>
        <v>-5.1063829787234036</v>
      </c>
      <c r="R13" s="283">
        <f t="shared" si="4"/>
        <v>2.210762331838565</v>
      </c>
      <c r="S13" s="288">
        <f t="shared" si="5"/>
        <v>2.3893617021276596</v>
      </c>
      <c r="T13" s="293">
        <f t="shared" si="6"/>
        <v>-0.17859937028909467</v>
      </c>
      <c r="U13" s="299">
        <v>76</v>
      </c>
      <c r="V13" s="312">
        <v>548</v>
      </c>
      <c r="W13" s="323">
        <v>342</v>
      </c>
      <c r="X13" s="335">
        <f t="shared" si="7"/>
        <v>7.8674948240165632</v>
      </c>
      <c r="Y13" s="345">
        <f t="shared" si="7"/>
        <v>56.728778467908903</v>
      </c>
      <c r="Z13" s="351">
        <f t="shared" si="7"/>
        <v>35.403726708074537</v>
      </c>
      <c r="AA13" s="108" t="str">
        <f t="shared" si="8"/>
        <v>×</v>
      </c>
    </row>
    <row r="14" spans="1:27" ht="15" customHeight="1">
      <c r="A14" s="23"/>
      <c r="B14" s="149" t="s">
        <v>96</v>
      </c>
      <c r="C14" s="160">
        <v>325</v>
      </c>
      <c r="D14" s="175">
        <v>164</v>
      </c>
      <c r="E14" s="175">
        <v>161</v>
      </c>
      <c r="F14" s="189">
        <v>151</v>
      </c>
      <c r="G14" s="206">
        <v>3358.1252526989251</v>
      </c>
      <c r="H14" s="216">
        <f t="shared" si="9"/>
        <v>0.2796228103383005</v>
      </c>
      <c r="I14" s="221">
        <f t="shared" si="10"/>
        <v>0.31379231520541967</v>
      </c>
      <c r="J14" s="227">
        <v>368</v>
      </c>
      <c r="K14" s="235">
        <v>180</v>
      </c>
      <c r="L14" s="235">
        <v>188</v>
      </c>
      <c r="M14" s="244">
        <v>158</v>
      </c>
      <c r="N14" s="256">
        <f t="shared" si="11"/>
        <v>-43</v>
      </c>
      <c r="O14" s="262">
        <f t="shared" si="12"/>
        <v>-7</v>
      </c>
      <c r="P14" s="268">
        <f t="shared" si="2"/>
        <v>-11.684782608695652</v>
      </c>
      <c r="Q14" s="273">
        <f t="shared" si="3"/>
        <v>-4.4303797468354427</v>
      </c>
      <c r="R14" s="284">
        <f t="shared" si="4"/>
        <v>2.1523178807947021</v>
      </c>
      <c r="S14" s="289">
        <f t="shared" si="5"/>
        <v>2.3291139240506329</v>
      </c>
      <c r="T14" s="294">
        <f t="shared" si="6"/>
        <v>-0.17679604325593079</v>
      </c>
      <c r="U14" s="300">
        <v>18</v>
      </c>
      <c r="V14" s="313">
        <v>160</v>
      </c>
      <c r="W14" s="324">
        <v>143</v>
      </c>
      <c r="X14" s="336">
        <f t="shared" si="7"/>
        <v>5.6074766355140184</v>
      </c>
      <c r="Y14" s="346">
        <f t="shared" si="7"/>
        <v>49.844236760124609</v>
      </c>
      <c r="Z14" s="352">
        <f t="shared" si="7"/>
        <v>44.548286604361373</v>
      </c>
      <c r="AA14" s="108" t="str">
        <f t="shared" si="8"/>
        <v>×</v>
      </c>
    </row>
    <row r="15" spans="1:27" ht="15" customHeight="1">
      <c r="A15" s="23"/>
      <c r="B15" s="149" t="s">
        <v>98</v>
      </c>
      <c r="C15" s="160">
        <v>296</v>
      </c>
      <c r="D15" s="175">
        <v>119</v>
      </c>
      <c r="E15" s="175">
        <v>177</v>
      </c>
      <c r="F15" s="189">
        <v>102</v>
      </c>
      <c r="G15" s="206">
        <v>4138.5757343280457</v>
      </c>
      <c r="H15" s="216">
        <f t="shared" si="9"/>
        <v>0.25467185187734453</v>
      </c>
      <c r="I15" s="221">
        <f t="shared" si="10"/>
        <v>0.21196566987385967</v>
      </c>
      <c r="J15" s="227">
        <v>317</v>
      </c>
      <c r="K15" s="235">
        <v>132</v>
      </c>
      <c r="L15" s="235">
        <v>185</v>
      </c>
      <c r="M15" s="244">
        <v>157</v>
      </c>
      <c r="N15" s="256">
        <f t="shared" si="11"/>
        <v>-21</v>
      </c>
      <c r="O15" s="262">
        <f t="shared" si="12"/>
        <v>-55</v>
      </c>
      <c r="P15" s="268">
        <f t="shared" si="2"/>
        <v>-6.624605678233439</v>
      </c>
      <c r="Q15" s="273">
        <f t="shared" si="3"/>
        <v>-35.031847133757957</v>
      </c>
      <c r="R15" s="284">
        <f t="shared" si="4"/>
        <v>2.9019607843137254</v>
      </c>
      <c r="S15" s="289">
        <f t="shared" si="5"/>
        <v>2.0191082802547773</v>
      </c>
      <c r="T15" s="294">
        <f t="shared" si="6"/>
        <v>0.88285250405894811</v>
      </c>
      <c r="U15" s="300">
        <v>9</v>
      </c>
      <c r="V15" s="313">
        <v>84</v>
      </c>
      <c r="W15" s="324">
        <v>202</v>
      </c>
      <c r="X15" s="336">
        <f t="shared" si="7"/>
        <v>3.050847457627119</v>
      </c>
      <c r="Y15" s="346">
        <f t="shared" si="7"/>
        <v>28.474576271186443</v>
      </c>
      <c r="Z15" s="352">
        <f t="shared" si="7"/>
        <v>68.474576271186436</v>
      </c>
      <c r="AA15" s="108" t="str">
        <f t="shared" si="8"/>
        <v>○</v>
      </c>
    </row>
    <row r="16" spans="1:27" ht="15" customHeight="1">
      <c r="A16" s="23"/>
      <c r="B16" s="149" t="s">
        <v>95</v>
      </c>
      <c r="C16" s="160">
        <v>144</v>
      </c>
      <c r="D16" s="175">
        <v>61</v>
      </c>
      <c r="E16" s="175">
        <v>83</v>
      </c>
      <c r="F16" s="189">
        <v>49</v>
      </c>
      <c r="G16" s="206">
        <v>5047.2354643999906</v>
      </c>
      <c r="H16" s="216">
        <f t="shared" si="9"/>
        <v>0.12389441442681626</v>
      </c>
      <c r="I16" s="221">
        <f t="shared" si="10"/>
        <v>0.10182664533156002</v>
      </c>
      <c r="J16" s="227">
        <v>125</v>
      </c>
      <c r="K16" s="235">
        <v>59</v>
      </c>
      <c r="L16" s="235">
        <v>66</v>
      </c>
      <c r="M16" s="244">
        <v>49</v>
      </c>
      <c r="N16" s="256">
        <f t="shared" si="11"/>
        <v>19</v>
      </c>
      <c r="O16" s="263">
        <f t="shared" si="12"/>
        <v>0</v>
      </c>
      <c r="P16" s="268">
        <f t="shared" si="2"/>
        <v>15.2</v>
      </c>
      <c r="Q16" s="274">
        <f t="shared" si="3"/>
        <v>0</v>
      </c>
      <c r="R16" s="284">
        <f t="shared" si="4"/>
        <v>2.9387755102040818</v>
      </c>
      <c r="S16" s="289">
        <f t="shared" si="5"/>
        <v>2.5510204081632653</v>
      </c>
      <c r="T16" s="294">
        <f t="shared" si="6"/>
        <v>0.38775510204081648</v>
      </c>
      <c r="U16" s="300">
        <v>10</v>
      </c>
      <c r="V16" s="313">
        <v>67</v>
      </c>
      <c r="W16" s="324">
        <v>67</v>
      </c>
      <c r="X16" s="336">
        <f t="shared" si="7"/>
        <v>6.9444444444444446</v>
      </c>
      <c r="Y16" s="346">
        <f t="shared" si="7"/>
        <v>46.527777777777779</v>
      </c>
      <c r="Z16" s="352">
        <f t="shared" si="7"/>
        <v>46.527777777777779</v>
      </c>
      <c r="AA16" s="108" t="str">
        <f t="shared" si="8"/>
        <v>×</v>
      </c>
    </row>
    <row r="17" spans="1:27" ht="15" customHeight="1">
      <c r="A17" s="23"/>
      <c r="B17" s="149" t="s">
        <v>83</v>
      </c>
      <c r="C17" s="160">
        <v>192</v>
      </c>
      <c r="D17" s="175">
        <v>97</v>
      </c>
      <c r="E17" s="175">
        <v>95</v>
      </c>
      <c r="F17" s="189">
        <v>82</v>
      </c>
      <c r="G17" s="206">
        <v>4790.39406230656</v>
      </c>
      <c r="H17" s="216">
        <f t="shared" si="9"/>
        <v>0.16519255256908835</v>
      </c>
      <c r="I17" s="221">
        <f t="shared" si="10"/>
        <v>0.1704037738201617</v>
      </c>
      <c r="J17" s="227">
        <v>184</v>
      </c>
      <c r="K17" s="235">
        <v>91</v>
      </c>
      <c r="L17" s="235">
        <v>93</v>
      </c>
      <c r="M17" s="244">
        <v>86</v>
      </c>
      <c r="N17" s="256">
        <f t="shared" si="11"/>
        <v>8</v>
      </c>
      <c r="O17" s="262">
        <f t="shared" si="12"/>
        <v>-4</v>
      </c>
      <c r="P17" s="268">
        <f t="shared" si="2"/>
        <v>4.3478260869565215</v>
      </c>
      <c r="Q17" s="273">
        <f t="shared" si="3"/>
        <v>-4.6511627906976747</v>
      </c>
      <c r="R17" s="284">
        <f t="shared" si="4"/>
        <v>2.3414634146341462</v>
      </c>
      <c r="S17" s="289">
        <f t="shared" si="5"/>
        <v>2.13953488372093</v>
      </c>
      <c r="T17" s="294">
        <f t="shared" si="6"/>
        <v>0.20192853091321616</v>
      </c>
      <c r="U17" s="300">
        <v>10</v>
      </c>
      <c r="V17" s="313">
        <v>85</v>
      </c>
      <c r="W17" s="324">
        <v>97</v>
      </c>
      <c r="X17" s="336">
        <f t="shared" si="7"/>
        <v>5.2083333333333339</v>
      </c>
      <c r="Y17" s="346">
        <f t="shared" si="7"/>
        <v>44.270833333333329</v>
      </c>
      <c r="Z17" s="352">
        <f t="shared" si="7"/>
        <v>50.520833333333336</v>
      </c>
      <c r="AA17" s="108" t="str">
        <f t="shared" si="8"/>
        <v>○</v>
      </c>
    </row>
    <row r="18" spans="1:27" ht="15" customHeight="1">
      <c r="A18" s="23"/>
      <c r="B18" s="149" t="s">
        <v>100</v>
      </c>
      <c r="C18" s="160">
        <v>103</v>
      </c>
      <c r="D18" s="175">
        <v>52</v>
      </c>
      <c r="E18" s="175">
        <v>51</v>
      </c>
      <c r="F18" s="189">
        <v>56</v>
      </c>
      <c r="G18" s="206">
        <v>3182.3695491107596</v>
      </c>
      <c r="H18" s="216">
        <f t="shared" si="9"/>
        <v>8.8618921430292194e-002</v>
      </c>
      <c r="I18" s="221">
        <f t="shared" si="10"/>
        <v>0.11637330895035432</v>
      </c>
      <c r="J18" s="227">
        <v>119</v>
      </c>
      <c r="K18" s="235">
        <v>59</v>
      </c>
      <c r="L18" s="235">
        <v>60</v>
      </c>
      <c r="M18" s="244">
        <v>53</v>
      </c>
      <c r="N18" s="256">
        <f t="shared" si="11"/>
        <v>-16</v>
      </c>
      <c r="O18" s="262">
        <f t="shared" si="12"/>
        <v>3</v>
      </c>
      <c r="P18" s="268">
        <f t="shared" si="2"/>
        <v>-13.445378151260504</v>
      </c>
      <c r="Q18" s="273">
        <f t="shared" si="3"/>
        <v>5.6603773584905666</v>
      </c>
      <c r="R18" s="284">
        <f t="shared" si="4"/>
        <v>1.8392857142857142</v>
      </c>
      <c r="S18" s="289">
        <f t="shared" si="5"/>
        <v>2.2452830188679247</v>
      </c>
      <c r="T18" s="294">
        <f t="shared" si="6"/>
        <v>-0.40599730458221051</v>
      </c>
      <c r="U18" s="300">
        <v>2</v>
      </c>
      <c r="V18" s="313">
        <v>47</v>
      </c>
      <c r="W18" s="324">
        <v>54</v>
      </c>
      <c r="X18" s="336">
        <f t="shared" si="7"/>
        <v>1.9417475728155338</v>
      </c>
      <c r="Y18" s="346">
        <f t="shared" si="7"/>
        <v>45.631067961165051</v>
      </c>
      <c r="Z18" s="352">
        <f t="shared" si="7"/>
        <v>52.427184466019419</v>
      </c>
      <c r="AA18" s="108" t="str">
        <f t="shared" si="8"/>
        <v>○</v>
      </c>
    </row>
    <row r="19" spans="1:27" ht="15" customHeight="1">
      <c r="A19" s="23"/>
      <c r="B19" s="149" t="s">
        <v>103</v>
      </c>
      <c r="C19" s="160">
        <v>59</v>
      </c>
      <c r="D19" s="175">
        <v>32</v>
      </c>
      <c r="E19" s="175">
        <v>27</v>
      </c>
      <c r="F19" s="189">
        <v>32</v>
      </c>
      <c r="G19" s="206">
        <v>1559.4372915904567</v>
      </c>
      <c r="H19" s="216">
        <f t="shared" si="9"/>
        <v>5.0762294799876109e-002</v>
      </c>
      <c r="I19" s="221">
        <f t="shared" si="10"/>
        <v>6.6499033685916753e-002</v>
      </c>
      <c r="J19" s="227">
        <v>72</v>
      </c>
      <c r="K19" s="235">
        <v>37</v>
      </c>
      <c r="L19" s="235">
        <v>35</v>
      </c>
      <c r="M19" s="244">
        <v>38</v>
      </c>
      <c r="N19" s="256">
        <f t="shared" si="11"/>
        <v>-13</v>
      </c>
      <c r="O19" s="262">
        <f t="shared" si="12"/>
        <v>-6</v>
      </c>
      <c r="P19" s="268">
        <f t="shared" si="2"/>
        <v>-18.055555555555554</v>
      </c>
      <c r="Q19" s="273">
        <f t="shared" si="3"/>
        <v>-15.789473684210526</v>
      </c>
      <c r="R19" s="284">
        <f t="shared" si="4"/>
        <v>1.84375</v>
      </c>
      <c r="S19" s="289">
        <f t="shared" si="5"/>
        <v>1.8947368421052631</v>
      </c>
      <c r="T19" s="294">
        <f t="shared" si="6"/>
        <v>-5.0986842105263053e-002</v>
      </c>
      <c r="U19" s="300">
        <v>2</v>
      </c>
      <c r="V19" s="313">
        <v>29</v>
      </c>
      <c r="W19" s="324">
        <v>28</v>
      </c>
      <c r="X19" s="336">
        <f t="shared" si="7"/>
        <v>3.3898305084745761</v>
      </c>
      <c r="Y19" s="346">
        <f t="shared" si="7"/>
        <v>49.152542372881356</v>
      </c>
      <c r="Z19" s="352">
        <f t="shared" si="7"/>
        <v>47.457627118644069</v>
      </c>
      <c r="AA19" s="108" t="str">
        <f t="shared" si="8"/>
        <v>×</v>
      </c>
    </row>
    <row r="20" spans="1:27" ht="15" customHeight="1">
      <c r="A20" s="23"/>
      <c r="B20" s="149" t="s">
        <v>104</v>
      </c>
      <c r="C20" s="160">
        <v>634</v>
      </c>
      <c r="D20" s="175">
        <v>300</v>
      </c>
      <c r="E20" s="175">
        <v>334</v>
      </c>
      <c r="F20" s="189">
        <v>323</v>
      </c>
      <c r="G20" s="206">
        <v>4931.9637928512975</v>
      </c>
      <c r="H20" s="216">
        <f t="shared" si="9"/>
        <v>0.54547957462917718</v>
      </c>
      <c r="I20" s="221">
        <f t="shared" si="10"/>
        <v>0.67122462126722215</v>
      </c>
      <c r="J20" s="227">
        <v>643</v>
      </c>
      <c r="K20" s="235">
        <v>301</v>
      </c>
      <c r="L20" s="235">
        <v>342</v>
      </c>
      <c r="M20" s="244">
        <v>323</v>
      </c>
      <c r="N20" s="256">
        <f t="shared" si="11"/>
        <v>-9</v>
      </c>
      <c r="O20" s="263">
        <f t="shared" si="12"/>
        <v>0</v>
      </c>
      <c r="P20" s="268">
        <f t="shared" si="2"/>
        <v>-1.3996889580093312</v>
      </c>
      <c r="Q20" s="274">
        <f t="shared" si="3"/>
        <v>0</v>
      </c>
      <c r="R20" s="284">
        <f t="shared" si="4"/>
        <v>1.9628482972136223</v>
      </c>
      <c r="S20" s="289">
        <f t="shared" si="5"/>
        <v>1.9907120743034055</v>
      </c>
      <c r="T20" s="294">
        <f t="shared" si="6"/>
        <v>-2.7863777089783159e-002</v>
      </c>
      <c r="U20" s="300">
        <v>68</v>
      </c>
      <c r="V20" s="313">
        <v>373</v>
      </c>
      <c r="W20" s="324">
        <v>177</v>
      </c>
      <c r="X20" s="336">
        <f t="shared" si="7"/>
        <v>11.003236245954692</v>
      </c>
      <c r="Y20" s="346">
        <f t="shared" si="7"/>
        <v>60.355987055016179</v>
      </c>
      <c r="Z20" s="352">
        <f t="shared" si="7"/>
        <v>28.640776699029125</v>
      </c>
      <c r="AA20" s="108" t="str">
        <f t="shared" si="8"/>
        <v>×</v>
      </c>
    </row>
    <row r="21" spans="1:27" ht="15" customHeight="1">
      <c r="A21" s="23"/>
      <c r="B21" s="149" t="s">
        <v>106</v>
      </c>
      <c r="C21" s="160">
        <v>136</v>
      </c>
      <c r="D21" s="175">
        <v>67</v>
      </c>
      <c r="E21" s="175">
        <v>69</v>
      </c>
      <c r="F21" s="189">
        <v>56</v>
      </c>
      <c r="G21" s="206">
        <v>1724.2561894774985</v>
      </c>
      <c r="H21" s="216">
        <f t="shared" si="9"/>
        <v>0.11701139140310424</v>
      </c>
      <c r="I21" s="221">
        <f t="shared" si="10"/>
        <v>0.11637330895035432</v>
      </c>
      <c r="J21" s="227">
        <v>172</v>
      </c>
      <c r="K21" s="235">
        <v>92</v>
      </c>
      <c r="L21" s="235">
        <v>80</v>
      </c>
      <c r="M21" s="244">
        <v>75</v>
      </c>
      <c r="N21" s="256">
        <f t="shared" si="11"/>
        <v>-36</v>
      </c>
      <c r="O21" s="262">
        <f t="shared" si="12"/>
        <v>-19</v>
      </c>
      <c r="P21" s="268">
        <f t="shared" si="2"/>
        <v>-20.930232558139537</v>
      </c>
      <c r="Q21" s="273">
        <f t="shared" si="3"/>
        <v>-25.333333333333336</v>
      </c>
      <c r="R21" s="284">
        <f t="shared" si="4"/>
        <v>2.4285714285714284</v>
      </c>
      <c r="S21" s="289">
        <f t="shared" si="5"/>
        <v>2.2933333333333334</v>
      </c>
      <c r="T21" s="294">
        <f t="shared" si="6"/>
        <v>0.13523809523809494</v>
      </c>
      <c r="U21" s="300">
        <v>13</v>
      </c>
      <c r="V21" s="313">
        <v>72</v>
      </c>
      <c r="W21" s="324">
        <v>51</v>
      </c>
      <c r="X21" s="336">
        <f t="shared" si="7"/>
        <v>9.5588235294117645</v>
      </c>
      <c r="Y21" s="346">
        <f t="shared" si="7"/>
        <v>52.941176470588239</v>
      </c>
      <c r="Z21" s="352">
        <f t="shared" si="7"/>
        <v>37.5</v>
      </c>
      <c r="AA21" s="108" t="str">
        <f t="shared" si="8"/>
        <v>×</v>
      </c>
    </row>
    <row r="22" spans="1:27" ht="15" customHeight="1">
      <c r="A22" s="23"/>
      <c r="B22" s="149" t="s">
        <v>97</v>
      </c>
      <c r="C22" s="160">
        <v>4678</v>
      </c>
      <c r="D22" s="175">
        <v>2346</v>
      </c>
      <c r="E22" s="175">
        <v>2332</v>
      </c>
      <c r="F22" s="189">
        <v>2094</v>
      </c>
      <c r="G22" s="206">
        <v>2114.0970685996931</v>
      </c>
      <c r="H22" s="216">
        <f t="shared" si="9"/>
        <v>4.0248477131155997</v>
      </c>
      <c r="I22" s="221">
        <f t="shared" si="10"/>
        <v>4.3515305168221774</v>
      </c>
      <c r="J22" s="227">
        <v>4864</v>
      </c>
      <c r="K22" s="235">
        <v>2444</v>
      </c>
      <c r="L22" s="235">
        <v>2420</v>
      </c>
      <c r="M22" s="244">
        <v>2036</v>
      </c>
      <c r="N22" s="256">
        <f t="shared" si="11"/>
        <v>-186</v>
      </c>
      <c r="O22" s="262">
        <f t="shared" si="12"/>
        <v>58</v>
      </c>
      <c r="P22" s="268">
        <f t="shared" si="2"/>
        <v>-3.8240131578947367</v>
      </c>
      <c r="Q22" s="273">
        <f t="shared" si="3"/>
        <v>2.8487229862475441</v>
      </c>
      <c r="R22" s="284">
        <f t="shared" si="4"/>
        <v>2.2340019102196753</v>
      </c>
      <c r="S22" s="289">
        <f t="shared" si="5"/>
        <v>2.3889980353634579</v>
      </c>
      <c r="T22" s="294">
        <f t="shared" si="6"/>
        <v>-0.15499612514378258</v>
      </c>
      <c r="U22" s="300">
        <v>597</v>
      </c>
      <c r="V22" s="313">
        <v>2904</v>
      </c>
      <c r="W22" s="324">
        <v>1060</v>
      </c>
      <c r="X22" s="336">
        <f t="shared" si="7"/>
        <v>13.089234816926112</v>
      </c>
      <c r="Y22" s="346">
        <f t="shared" si="7"/>
        <v>63.670247752685817</v>
      </c>
      <c r="Z22" s="352">
        <f t="shared" si="7"/>
        <v>23.240517430388071</v>
      </c>
      <c r="AA22" s="108" t="str">
        <f t="shared" si="8"/>
        <v>×</v>
      </c>
    </row>
    <row r="23" spans="1:27" ht="15" customHeight="1">
      <c r="A23" s="23"/>
      <c r="B23" s="149" t="s">
        <v>101</v>
      </c>
      <c r="C23" s="160">
        <v>130</v>
      </c>
      <c r="D23" s="175">
        <v>63</v>
      </c>
      <c r="E23" s="175">
        <v>67</v>
      </c>
      <c r="F23" s="189">
        <v>65</v>
      </c>
      <c r="G23" s="206">
        <v>2186.2253675465267</v>
      </c>
      <c r="H23" s="216">
        <f t="shared" si="9"/>
        <v>0.11184912413532022</v>
      </c>
      <c r="I23" s="221">
        <f t="shared" si="10"/>
        <v>0.1350761621745184</v>
      </c>
      <c r="J23" s="227">
        <v>159</v>
      </c>
      <c r="K23" s="235">
        <v>72</v>
      </c>
      <c r="L23" s="235">
        <v>87</v>
      </c>
      <c r="M23" s="244">
        <v>72</v>
      </c>
      <c r="N23" s="256">
        <f t="shared" si="11"/>
        <v>-29</v>
      </c>
      <c r="O23" s="262">
        <f t="shared" si="12"/>
        <v>-7</v>
      </c>
      <c r="P23" s="268">
        <f t="shared" si="2"/>
        <v>-18.238993710691823</v>
      </c>
      <c r="Q23" s="273">
        <f t="shared" si="3"/>
        <v>-9.7222222222222232</v>
      </c>
      <c r="R23" s="284">
        <f t="shared" si="4"/>
        <v>2</v>
      </c>
      <c r="S23" s="289">
        <f t="shared" si="5"/>
        <v>2.2083333333333335</v>
      </c>
      <c r="T23" s="294">
        <f t="shared" si="6"/>
        <v>-0.20833333333333348</v>
      </c>
      <c r="U23" s="300">
        <v>3</v>
      </c>
      <c r="V23" s="313">
        <v>65</v>
      </c>
      <c r="W23" s="324">
        <v>62</v>
      </c>
      <c r="X23" s="336">
        <f t="shared" si="7"/>
        <v>2.3076923076923079</v>
      </c>
      <c r="Y23" s="346">
        <f t="shared" si="7"/>
        <v>50</v>
      </c>
      <c r="Z23" s="352">
        <f t="shared" si="7"/>
        <v>47.692307692307693</v>
      </c>
      <c r="AA23" s="108" t="str">
        <f t="shared" si="8"/>
        <v>×</v>
      </c>
    </row>
    <row r="24" spans="1:27" ht="15" customHeight="1">
      <c r="A24" s="23"/>
      <c r="B24" s="149" t="s">
        <v>84</v>
      </c>
      <c r="C24" s="160">
        <v>61</v>
      </c>
      <c r="D24" s="175">
        <v>29</v>
      </c>
      <c r="E24" s="175">
        <v>32</v>
      </c>
      <c r="F24" s="189">
        <v>30</v>
      </c>
      <c r="G24" s="206">
        <v>1741.0653379008236</v>
      </c>
      <c r="H24" s="216">
        <f t="shared" si="9"/>
        <v>5.2483050555804107e-002</v>
      </c>
      <c r="I24" s="221">
        <f t="shared" si="10"/>
        <v>6.2342844080546959e-002</v>
      </c>
      <c r="J24" s="227">
        <v>79</v>
      </c>
      <c r="K24" s="235">
        <v>38</v>
      </c>
      <c r="L24" s="235">
        <v>41</v>
      </c>
      <c r="M24" s="244">
        <v>38</v>
      </c>
      <c r="N24" s="256">
        <f t="shared" si="11"/>
        <v>-18</v>
      </c>
      <c r="O24" s="262">
        <f t="shared" si="12"/>
        <v>-8</v>
      </c>
      <c r="P24" s="268">
        <f t="shared" si="2"/>
        <v>-22.784810126582279</v>
      </c>
      <c r="Q24" s="273">
        <f t="shared" si="3"/>
        <v>-21.052631578947366</v>
      </c>
      <c r="R24" s="284">
        <f t="shared" si="4"/>
        <v>2.0333333333333332</v>
      </c>
      <c r="S24" s="289">
        <f t="shared" si="5"/>
        <v>2.0789473684210527</v>
      </c>
      <c r="T24" s="294">
        <f t="shared" si="6"/>
        <v>-4.561403508771944e-002</v>
      </c>
      <c r="U24" s="300">
        <v>2</v>
      </c>
      <c r="V24" s="313">
        <v>21</v>
      </c>
      <c r="W24" s="324">
        <v>37</v>
      </c>
      <c r="X24" s="336">
        <f t="shared" si="7"/>
        <v>3.3333333333333335</v>
      </c>
      <c r="Y24" s="346">
        <f t="shared" si="7"/>
        <v>35</v>
      </c>
      <c r="Z24" s="352">
        <f t="shared" si="7"/>
        <v>61.666666666666671</v>
      </c>
      <c r="AA24" s="108" t="str">
        <f t="shared" si="8"/>
        <v>○</v>
      </c>
    </row>
    <row r="25" spans="1:27" ht="15" customHeight="1">
      <c r="A25" s="23"/>
      <c r="B25" s="149" t="s">
        <v>107</v>
      </c>
      <c r="C25" s="160">
        <v>225</v>
      </c>
      <c r="D25" s="175">
        <v>116</v>
      </c>
      <c r="E25" s="175">
        <v>109</v>
      </c>
      <c r="F25" s="189">
        <v>101</v>
      </c>
      <c r="G25" s="206">
        <v>3768.8808366982462</v>
      </c>
      <c r="H25" s="216">
        <f t="shared" si="9"/>
        <v>0.19358502254190041</v>
      </c>
      <c r="I25" s="221">
        <f t="shared" si="10"/>
        <v>0.20988757507117475</v>
      </c>
      <c r="J25" s="227">
        <v>257</v>
      </c>
      <c r="K25" s="235">
        <v>127</v>
      </c>
      <c r="L25" s="235">
        <v>130</v>
      </c>
      <c r="M25" s="244">
        <v>103</v>
      </c>
      <c r="N25" s="256">
        <f t="shared" si="11"/>
        <v>-32</v>
      </c>
      <c r="O25" s="262">
        <f t="shared" si="12"/>
        <v>-2</v>
      </c>
      <c r="P25" s="268">
        <f t="shared" si="2"/>
        <v>-12.45136186770428</v>
      </c>
      <c r="Q25" s="273">
        <f t="shared" si="3"/>
        <v>-1.9417475728155338</v>
      </c>
      <c r="R25" s="284">
        <f t="shared" si="4"/>
        <v>2.2277227722772279</v>
      </c>
      <c r="S25" s="289">
        <f t="shared" si="5"/>
        <v>2.4951456310679609</v>
      </c>
      <c r="T25" s="294">
        <f t="shared" si="6"/>
        <v>-0.26742285879073302</v>
      </c>
      <c r="U25" s="300">
        <v>26</v>
      </c>
      <c r="V25" s="313">
        <v>119</v>
      </c>
      <c r="W25" s="324">
        <v>77</v>
      </c>
      <c r="X25" s="336">
        <f t="shared" si="7"/>
        <v>11.711711711711711</v>
      </c>
      <c r="Y25" s="346">
        <f t="shared" si="7"/>
        <v>53.603603603603602</v>
      </c>
      <c r="Z25" s="352">
        <f t="shared" si="7"/>
        <v>34.684684684684683</v>
      </c>
      <c r="AA25" s="108" t="str">
        <f t="shared" si="8"/>
        <v>×</v>
      </c>
    </row>
    <row r="26" spans="1:27" ht="15" customHeight="1">
      <c r="A26" s="23"/>
      <c r="B26" s="149" t="s">
        <v>108</v>
      </c>
      <c r="C26" s="160">
        <v>155</v>
      </c>
      <c r="D26" s="175">
        <v>72</v>
      </c>
      <c r="E26" s="175">
        <v>83</v>
      </c>
      <c r="F26" s="189">
        <v>67</v>
      </c>
      <c r="G26" s="206">
        <v>3051.6130137316677</v>
      </c>
      <c r="H26" s="216">
        <f t="shared" si="9"/>
        <v>0.13335857108442026</v>
      </c>
      <c r="I26" s="221">
        <f t="shared" si="10"/>
        <v>0.13923235177988821</v>
      </c>
      <c r="J26" s="227">
        <v>142</v>
      </c>
      <c r="K26" s="235">
        <v>67</v>
      </c>
      <c r="L26" s="235">
        <v>75</v>
      </c>
      <c r="M26" s="244">
        <v>63</v>
      </c>
      <c r="N26" s="256">
        <f t="shared" si="11"/>
        <v>13</v>
      </c>
      <c r="O26" s="262">
        <f t="shared" si="12"/>
        <v>4</v>
      </c>
      <c r="P26" s="268">
        <f t="shared" si="2"/>
        <v>9.1549295774647899</v>
      </c>
      <c r="Q26" s="273">
        <f t="shared" si="3"/>
        <v>6.3492063492063489</v>
      </c>
      <c r="R26" s="284">
        <f t="shared" si="4"/>
        <v>2.3134328358208953</v>
      </c>
      <c r="S26" s="289">
        <f t="shared" si="5"/>
        <v>2.253968253968254</v>
      </c>
      <c r="T26" s="294">
        <f t="shared" si="6"/>
        <v>5.9464581852641363e-002</v>
      </c>
      <c r="U26" s="300">
        <v>22</v>
      </c>
      <c r="V26" s="313">
        <v>84</v>
      </c>
      <c r="W26" s="324">
        <v>47</v>
      </c>
      <c r="X26" s="336">
        <f t="shared" si="7"/>
        <v>14.37908496732026</v>
      </c>
      <c r="Y26" s="346">
        <f t="shared" si="7"/>
        <v>54.901960784313729</v>
      </c>
      <c r="Z26" s="352">
        <f t="shared" si="7"/>
        <v>30.718954248366014</v>
      </c>
      <c r="AA26" s="108" t="str">
        <f t="shared" si="8"/>
        <v>×</v>
      </c>
    </row>
    <row r="27" spans="1:27" ht="15" customHeight="1">
      <c r="A27" s="23"/>
      <c r="B27" s="149" t="s">
        <v>109</v>
      </c>
      <c r="C27" s="160">
        <v>139</v>
      </c>
      <c r="D27" s="175">
        <v>67</v>
      </c>
      <c r="E27" s="175">
        <v>72</v>
      </c>
      <c r="F27" s="189">
        <v>67</v>
      </c>
      <c r="G27" s="206">
        <v>3366.1105319302224</v>
      </c>
      <c r="H27" s="216">
        <f t="shared" si="9"/>
        <v>0.11959252503699624</v>
      </c>
      <c r="I27" s="221">
        <f t="shared" si="10"/>
        <v>0.13923235177988821</v>
      </c>
      <c r="J27" s="227">
        <v>157</v>
      </c>
      <c r="K27" s="235">
        <v>73</v>
      </c>
      <c r="L27" s="235">
        <v>84</v>
      </c>
      <c r="M27" s="244">
        <v>68</v>
      </c>
      <c r="N27" s="256">
        <f t="shared" si="11"/>
        <v>-18</v>
      </c>
      <c r="O27" s="262">
        <f t="shared" si="12"/>
        <v>-1</v>
      </c>
      <c r="P27" s="268">
        <f t="shared" si="2"/>
        <v>-11.464968152866243</v>
      </c>
      <c r="Q27" s="273">
        <f t="shared" si="3"/>
        <v>-1.4705882352941175</v>
      </c>
      <c r="R27" s="284">
        <f t="shared" si="4"/>
        <v>2.0746268656716418</v>
      </c>
      <c r="S27" s="289">
        <f t="shared" si="5"/>
        <v>2.3088235294117645</v>
      </c>
      <c r="T27" s="294">
        <f t="shared" si="6"/>
        <v>-0.23419666374012271</v>
      </c>
      <c r="U27" s="300">
        <v>10</v>
      </c>
      <c r="V27" s="313">
        <v>74</v>
      </c>
      <c r="W27" s="324">
        <v>52</v>
      </c>
      <c r="X27" s="336">
        <f t="shared" si="7"/>
        <v>7.3529411764705888</v>
      </c>
      <c r="Y27" s="346">
        <f t="shared" si="7"/>
        <v>54.411764705882348</v>
      </c>
      <c r="Z27" s="352">
        <f t="shared" si="7"/>
        <v>38.235294117647058</v>
      </c>
      <c r="AA27" s="108" t="str">
        <f t="shared" si="8"/>
        <v>×</v>
      </c>
    </row>
    <row r="28" spans="1:27" ht="15" customHeight="1">
      <c r="A28" s="23"/>
      <c r="B28" s="149" t="s">
        <v>111</v>
      </c>
      <c r="C28" s="160">
        <v>129</v>
      </c>
      <c r="D28" s="175">
        <v>63</v>
      </c>
      <c r="E28" s="175">
        <v>66</v>
      </c>
      <c r="F28" s="189">
        <v>59</v>
      </c>
      <c r="G28" s="206">
        <v>2016.6333166583292</v>
      </c>
      <c r="H28" s="216">
        <f t="shared" si="9"/>
        <v>0.11098874625735625</v>
      </c>
      <c r="I28" s="221">
        <f t="shared" si="10"/>
        <v>0.122607593358409</v>
      </c>
      <c r="J28" s="227">
        <v>151</v>
      </c>
      <c r="K28" s="235">
        <v>73</v>
      </c>
      <c r="L28" s="235">
        <v>78</v>
      </c>
      <c r="M28" s="244">
        <v>67</v>
      </c>
      <c r="N28" s="256">
        <f t="shared" si="11"/>
        <v>-22</v>
      </c>
      <c r="O28" s="262">
        <f t="shared" si="12"/>
        <v>-8</v>
      </c>
      <c r="P28" s="268">
        <f t="shared" si="2"/>
        <v>-14.569536423841059</v>
      </c>
      <c r="Q28" s="273">
        <f t="shared" si="3"/>
        <v>-11.940298507462686</v>
      </c>
      <c r="R28" s="284">
        <f t="shared" si="4"/>
        <v>2.1864406779661016</v>
      </c>
      <c r="S28" s="289">
        <f t="shared" si="5"/>
        <v>2.2537313432835822</v>
      </c>
      <c r="T28" s="294">
        <f t="shared" si="6"/>
        <v>-6.7290665317480514e-002</v>
      </c>
      <c r="U28" s="300">
        <v>15</v>
      </c>
      <c r="V28" s="313">
        <v>58</v>
      </c>
      <c r="W28" s="324">
        <v>56</v>
      </c>
      <c r="X28" s="336">
        <f t="shared" si="7"/>
        <v>11.627906976744185</v>
      </c>
      <c r="Y28" s="346">
        <f t="shared" si="7"/>
        <v>44.961240310077521</v>
      </c>
      <c r="Z28" s="352">
        <f t="shared" si="7"/>
        <v>43.410852713178294</v>
      </c>
      <c r="AA28" s="108" t="str">
        <f t="shared" si="8"/>
        <v>×</v>
      </c>
    </row>
    <row r="29" spans="1:27" ht="15" customHeight="1">
      <c r="A29" s="23"/>
      <c r="B29" s="149" t="s">
        <v>113</v>
      </c>
      <c r="C29" s="160">
        <v>267</v>
      </c>
      <c r="D29" s="175">
        <v>125</v>
      </c>
      <c r="E29" s="175">
        <v>142</v>
      </c>
      <c r="F29" s="189">
        <v>115</v>
      </c>
      <c r="G29" s="206">
        <v>3173.5304266092567</v>
      </c>
      <c r="H29" s="216">
        <f t="shared" si="9"/>
        <v>0.22972089341638849</v>
      </c>
      <c r="I29" s="221">
        <f t="shared" si="10"/>
        <v>0.23898090230876329</v>
      </c>
      <c r="J29" s="227">
        <v>301</v>
      </c>
      <c r="K29" s="235">
        <v>143</v>
      </c>
      <c r="L29" s="235">
        <v>158</v>
      </c>
      <c r="M29" s="244">
        <v>138</v>
      </c>
      <c r="N29" s="256">
        <f t="shared" si="11"/>
        <v>-34</v>
      </c>
      <c r="O29" s="262">
        <f t="shared" si="12"/>
        <v>-23</v>
      </c>
      <c r="P29" s="268">
        <f t="shared" si="2"/>
        <v>-11.295681063122924</v>
      </c>
      <c r="Q29" s="273">
        <f t="shared" si="3"/>
        <v>-16.666666666666664</v>
      </c>
      <c r="R29" s="284">
        <f t="shared" si="4"/>
        <v>2.3217391304347825</v>
      </c>
      <c r="S29" s="289">
        <f t="shared" si="5"/>
        <v>2.181159420289855</v>
      </c>
      <c r="T29" s="294">
        <f t="shared" si="6"/>
        <v>0.14057971014492754</v>
      </c>
      <c r="U29" s="300">
        <v>24</v>
      </c>
      <c r="V29" s="313">
        <v>139</v>
      </c>
      <c r="W29" s="324">
        <v>103</v>
      </c>
      <c r="X29" s="336">
        <f t="shared" si="7"/>
        <v>9.0225563909774422</v>
      </c>
      <c r="Y29" s="346">
        <f t="shared" si="7"/>
        <v>52.255639097744364</v>
      </c>
      <c r="Z29" s="352">
        <f t="shared" si="7"/>
        <v>38.721804511278194</v>
      </c>
      <c r="AA29" s="108" t="str">
        <f t="shared" si="8"/>
        <v>×</v>
      </c>
    </row>
    <row r="30" spans="1:27" ht="15" customHeight="1">
      <c r="A30" s="23"/>
      <c r="B30" s="149" t="s">
        <v>50</v>
      </c>
      <c r="C30" s="160">
        <v>309</v>
      </c>
      <c r="D30" s="175">
        <v>156</v>
      </c>
      <c r="E30" s="175">
        <v>153</v>
      </c>
      <c r="F30" s="189">
        <v>137</v>
      </c>
      <c r="G30" s="206">
        <v>6751.4641828270287</v>
      </c>
      <c r="H30" s="216">
        <f t="shared" si="9"/>
        <v>0.26585676429087657</v>
      </c>
      <c r="I30" s="221">
        <f t="shared" si="10"/>
        <v>0.28469898796783111</v>
      </c>
      <c r="J30" s="227">
        <v>274</v>
      </c>
      <c r="K30" s="235">
        <v>140</v>
      </c>
      <c r="L30" s="235">
        <v>134</v>
      </c>
      <c r="M30" s="244">
        <v>113</v>
      </c>
      <c r="N30" s="256">
        <f t="shared" si="11"/>
        <v>35</v>
      </c>
      <c r="O30" s="262">
        <f t="shared" si="12"/>
        <v>24</v>
      </c>
      <c r="P30" s="268">
        <f t="shared" si="2"/>
        <v>12.773722627737227</v>
      </c>
      <c r="Q30" s="273">
        <f t="shared" si="3"/>
        <v>21.238938053097346</v>
      </c>
      <c r="R30" s="284">
        <f t="shared" si="4"/>
        <v>2.2554744525547443</v>
      </c>
      <c r="S30" s="289">
        <f t="shared" si="5"/>
        <v>2.4247787610619471</v>
      </c>
      <c r="T30" s="294">
        <f t="shared" si="6"/>
        <v>-0.16930430850720279</v>
      </c>
      <c r="U30" s="300">
        <v>50</v>
      </c>
      <c r="V30" s="313">
        <v>181</v>
      </c>
      <c r="W30" s="324">
        <v>78</v>
      </c>
      <c r="X30" s="336">
        <f t="shared" si="7"/>
        <v>16.181229773462782</v>
      </c>
      <c r="Y30" s="346">
        <f t="shared" si="7"/>
        <v>58.576051779935277</v>
      </c>
      <c r="Z30" s="352">
        <f t="shared" si="7"/>
        <v>25.242718446601941</v>
      </c>
      <c r="AA30" s="108" t="str">
        <f t="shared" si="8"/>
        <v>×</v>
      </c>
    </row>
    <row r="31" spans="1:27" ht="15" customHeight="1">
      <c r="A31" s="23"/>
      <c r="B31" s="149" t="s">
        <v>114</v>
      </c>
      <c r="C31" s="160">
        <v>1512</v>
      </c>
      <c r="D31" s="175">
        <v>731</v>
      </c>
      <c r="E31" s="175">
        <v>781</v>
      </c>
      <c r="F31" s="189">
        <v>711</v>
      </c>
      <c r="G31" s="206">
        <v>3722.5663845361833</v>
      </c>
      <c r="H31" s="216">
        <f t="shared" si="9"/>
        <v>1.3008913514815708</v>
      </c>
      <c r="I31" s="221">
        <f t="shared" si="10"/>
        <v>1.477525404708963</v>
      </c>
      <c r="J31" s="227">
        <v>1543</v>
      </c>
      <c r="K31" s="235">
        <v>735</v>
      </c>
      <c r="L31" s="235">
        <v>808</v>
      </c>
      <c r="M31" s="244">
        <v>703</v>
      </c>
      <c r="N31" s="256">
        <f t="shared" si="11"/>
        <v>-31</v>
      </c>
      <c r="O31" s="262">
        <f t="shared" si="12"/>
        <v>8</v>
      </c>
      <c r="P31" s="268">
        <f t="shared" si="2"/>
        <v>-2.0090732339598185</v>
      </c>
      <c r="Q31" s="273">
        <f t="shared" si="3"/>
        <v>1.1379800853485065</v>
      </c>
      <c r="R31" s="284">
        <f t="shared" si="4"/>
        <v>2.1265822784810124</v>
      </c>
      <c r="S31" s="289">
        <f t="shared" si="5"/>
        <v>2.1948790896159318</v>
      </c>
      <c r="T31" s="294">
        <f t="shared" si="6"/>
        <v>-6.8296811134919366e-002</v>
      </c>
      <c r="U31" s="300">
        <v>155</v>
      </c>
      <c r="V31" s="313">
        <v>823</v>
      </c>
      <c r="W31" s="324">
        <v>507</v>
      </c>
      <c r="X31" s="336">
        <f t="shared" si="7"/>
        <v>10.437710437710438</v>
      </c>
      <c r="Y31" s="346">
        <f t="shared" si="7"/>
        <v>55.420875420875426</v>
      </c>
      <c r="Z31" s="352">
        <f t="shared" si="7"/>
        <v>34.141414141414138</v>
      </c>
      <c r="AA31" s="108" t="str">
        <f t="shared" si="8"/>
        <v>×</v>
      </c>
    </row>
    <row r="32" spans="1:27" ht="15" customHeight="1">
      <c r="A32" s="23"/>
      <c r="B32" s="149" t="s">
        <v>29</v>
      </c>
      <c r="C32" s="160">
        <v>1057</v>
      </c>
      <c r="D32" s="175">
        <v>515</v>
      </c>
      <c r="E32" s="175">
        <v>542</v>
      </c>
      <c r="F32" s="189">
        <v>490</v>
      </c>
      <c r="G32" s="206">
        <v>2969.2737751886134</v>
      </c>
      <c r="H32" s="216">
        <f t="shared" si="9"/>
        <v>0.90941941700795004</v>
      </c>
      <c r="I32" s="221">
        <f t="shared" si="10"/>
        <v>1.0182664533156003</v>
      </c>
      <c r="J32" s="227">
        <v>1055</v>
      </c>
      <c r="K32" s="235">
        <v>502</v>
      </c>
      <c r="L32" s="235">
        <v>553</v>
      </c>
      <c r="M32" s="244">
        <v>468</v>
      </c>
      <c r="N32" s="256">
        <f t="shared" si="11"/>
        <v>2</v>
      </c>
      <c r="O32" s="262">
        <f t="shared" si="12"/>
        <v>22</v>
      </c>
      <c r="P32" s="269">
        <f t="shared" si="2"/>
        <v>0.18957345971563985</v>
      </c>
      <c r="Q32" s="275">
        <f t="shared" si="3"/>
        <v>4.700854700854701</v>
      </c>
      <c r="R32" s="285">
        <f t="shared" si="4"/>
        <v>2.157142857142857</v>
      </c>
      <c r="S32" s="290">
        <f t="shared" si="5"/>
        <v>2.2542735042735043</v>
      </c>
      <c r="T32" s="295">
        <f t="shared" si="6"/>
        <v>-9.713064713064723e-002</v>
      </c>
      <c r="U32" s="301">
        <v>101</v>
      </c>
      <c r="V32" s="314">
        <v>593</v>
      </c>
      <c r="W32" s="325">
        <v>346</v>
      </c>
      <c r="X32" s="337">
        <f t="shared" si="7"/>
        <v>9.7115384615384617</v>
      </c>
      <c r="Y32" s="347">
        <f t="shared" si="7"/>
        <v>57.019230769230766</v>
      </c>
      <c r="Z32" s="353">
        <f t="shared" si="7"/>
        <v>33.269230769230766</v>
      </c>
      <c r="AA32" s="108" t="str">
        <f t="shared" si="8"/>
        <v>×</v>
      </c>
    </row>
    <row r="33" spans="1:27" ht="16.5" customHeight="1">
      <c r="A33" s="137" t="s">
        <v>3</v>
      </c>
      <c r="B33" s="147"/>
      <c r="C33" s="158">
        <f>SUM(C34:C49)</f>
        <v>16408</v>
      </c>
      <c r="D33" s="158">
        <f>SUM(D34:D49)</f>
        <v>8160</v>
      </c>
      <c r="E33" s="158">
        <f>SUM(E34:E49)</f>
        <v>8248</v>
      </c>
      <c r="F33" s="158">
        <f>SUM(F34:F49)</f>
        <v>6842</v>
      </c>
      <c r="G33" s="204">
        <v>1108.3115257437282</v>
      </c>
      <c r="H33" s="215">
        <f t="shared" ref="H33:O33" si="13">SUM(H34:H49)</f>
        <v>14.117080221633344</v>
      </c>
      <c r="I33" s="220">
        <f t="shared" si="13"/>
        <v>14.218324639970076</v>
      </c>
      <c r="J33" s="225">
        <f t="shared" si="13"/>
        <v>16230</v>
      </c>
      <c r="K33" s="225">
        <f t="shared" si="13"/>
        <v>8000</v>
      </c>
      <c r="L33" s="225">
        <f t="shared" si="13"/>
        <v>8230</v>
      </c>
      <c r="M33" s="209">
        <f t="shared" si="13"/>
        <v>6408</v>
      </c>
      <c r="N33" s="255">
        <f t="shared" si="13"/>
        <v>178</v>
      </c>
      <c r="O33" s="251">
        <f t="shared" si="13"/>
        <v>434</v>
      </c>
      <c r="P33" s="266">
        <f t="shared" si="2"/>
        <v>1.0967344423906347</v>
      </c>
      <c r="Q33" s="271">
        <f t="shared" si="3"/>
        <v>6.7727840199750311</v>
      </c>
      <c r="R33" s="282">
        <f t="shared" si="4"/>
        <v>2.3981292019877229</v>
      </c>
      <c r="S33" s="287">
        <f t="shared" si="5"/>
        <v>2.5327715355805243</v>
      </c>
      <c r="T33" s="292">
        <f t="shared" si="6"/>
        <v>-0.13464233359280131</v>
      </c>
      <c r="U33" s="298">
        <f>SUM(U34:U49)</f>
        <v>2171</v>
      </c>
      <c r="V33" s="238">
        <f>SUM(V34:V49)</f>
        <v>9693</v>
      </c>
      <c r="W33" s="247">
        <f>SUM(W34:W49)</f>
        <v>4318</v>
      </c>
      <c r="X33" s="334">
        <f t="shared" si="7"/>
        <v>13.416141391669756</v>
      </c>
      <c r="Y33" s="344">
        <f t="shared" si="7"/>
        <v>59.899888765294776</v>
      </c>
      <c r="Z33" s="350">
        <f t="shared" si="7"/>
        <v>26.68396984303547</v>
      </c>
      <c r="AA33" s="108" t="str">
        <f t="shared" si="8"/>
        <v>×</v>
      </c>
    </row>
    <row r="34" spans="1:27" s="23" customFormat="1" ht="15" customHeight="1">
      <c r="B34" s="150" t="s">
        <v>116</v>
      </c>
      <c r="C34" s="161">
        <v>673</v>
      </c>
      <c r="D34" s="176">
        <v>319</v>
      </c>
      <c r="E34" s="176">
        <v>354</v>
      </c>
      <c r="F34" s="190">
        <v>308</v>
      </c>
      <c r="G34" s="207">
        <v>4132.6424717746049</v>
      </c>
      <c r="H34" s="216">
        <f t="shared" ref="H34:H49" si="14">C34/$C$6*100</f>
        <v>0.57903431186977317</v>
      </c>
      <c r="I34" s="221">
        <f t="shared" ref="I34:I49" si="15">F34/$F$6*100</f>
        <v>0.6400531992269487</v>
      </c>
      <c r="J34" s="228">
        <v>655</v>
      </c>
      <c r="K34" s="236">
        <v>305</v>
      </c>
      <c r="L34" s="236">
        <v>350</v>
      </c>
      <c r="M34" s="245">
        <v>291</v>
      </c>
      <c r="N34" s="256">
        <f t="shared" ref="N34:N49" si="16">C34-J34</f>
        <v>18</v>
      </c>
      <c r="O34" s="262">
        <f t="shared" ref="O34:O49" si="17">F34-M34</f>
        <v>17</v>
      </c>
      <c r="P34" s="267">
        <f t="shared" si="2"/>
        <v>2.7480916030534353</v>
      </c>
      <c r="Q34" s="272">
        <f t="shared" si="3"/>
        <v>5.8419243986254292</v>
      </c>
      <c r="R34" s="283">
        <f t="shared" si="4"/>
        <v>2.1850649350649349</v>
      </c>
      <c r="S34" s="288">
        <f t="shared" si="5"/>
        <v>2.2508591065292096</v>
      </c>
      <c r="T34" s="293">
        <f t="shared" si="6"/>
        <v>-6.5794171464274687e-002</v>
      </c>
      <c r="U34" s="299">
        <v>58</v>
      </c>
      <c r="V34" s="312">
        <v>334</v>
      </c>
      <c r="W34" s="323">
        <v>272</v>
      </c>
      <c r="X34" s="335">
        <f t="shared" si="7"/>
        <v>8.7349397590361448</v>
      </c>
      <c r="Y34" s="345">
        <f t="shared" si="7"/>
        <v>50.30120481927711</v>
      </c>
      <c r="Z34" s="351">
        <f t="shared" si="7"/>
        <v>40.963855421686745</v>
      </c>
      <c r="AA34" s="362" t="str">
        <f t="shared" si="8"/>
        <v>×</v>
      </c>
    </row>
    <row r="35" spans="1:27" ht="15" customHeight="1">
      <c r="A35" s="23"/>
      <c r="B35" s="148" t="s">
        <v>118</v>
      </c>
      <c r="C35" s="159">
        <v>226</v>
      </c>
      <c r="D35" s="174">
        <v>98</v>
      </c>
      <c r="E35" s="174">
        <v>128</v>
      </c>
      <c r="F35" s="188">
        <v>103</v>
      </c>
      <c r="G35" s="205">
        <v>3646.8070590566517</v>
      </c>
      <c r="H35" s="216">
        <f t="shared" si="14"/>
        <v>0.19444540041986441</v>
      </c>
      <c r="I35" s="221">
        <f t="shared" si="15"/>
        <v>0.21404376467654448</v>
      </c>
      <c r="J35" s="226">
        <v>245</v>
      </c>
      <c r="K35" s="234">
        <v>107</v>
      </c>
      <c r="L35" s="234">
        <v>138</v>
      </c>
      <c r="M35" s="243">
        <v>104</v>
      </c>
      <c r="N35" s="256">
        <f t="shared" si="16"/>
        <v>-19</v>
      </c>
      <c r="O35" s="262">
        <f t="shared" si="17"/>
        <v>-1</v>
      </c>
      <c r="P35" s="268">
        <f t="shared" si="2"/>
        <v>-7.7551020408163263</v>
      </c>
      <c r="Q35" s="273">
        <f t="shared" si="3"/>
        <v>-0.96153846153846156</v>
      </c>
      <c r="R35" s="284">
        <f t="shared" si="4"/>
        <v>2.1941747572815533</v>
      </c>
      <c r="S35" s="289">
        <f t="shared" si="5"/>
        <v>2.3557692307692308</v>
      </c>
      <c r="T35" s="294">
        <f t="shared" si="6"/>
        <v>-0.16159447348767753</v>
      </c>
      <c r="U35" s="300">
        <v>15</v>
      </c>
      <c r="V35" s="313">
        <v>108</v>
      </c>
      <c r="W35" s="324">
        <v>102</v>
      </c>
      <c r="X35" s="336">
        <f t="shared" si="7"/>
        <v>6.666666666666667</v>
      </c>
      <c r="Y35" s="346">
        <f t="shared" si="7"/>
        <v>48</v>
      </c>
      <c r="Z35" s="352">
        <f t="shared" si="7"/>
        <v>45.333333333333329</v>
      </c>
      <c r="AA35" s="108" t="str">
        <f t="shared" si="8"/>
        <v>×</v>
      </c>
    </row>
    <row r="36" spans="1:27" ht="15" customHeight="1">
      <c r="A36" s="23"/>
      <c r="B36" s="149" t="s">
        <v>119</v>
      </c>
      <c r="C36" s="160">
        <v>1814</v>
      </c>
      <c r="D36" s="175">
        <v>909</v>
      </c>
      <c r="E36" s="175">
        <v>905</v>
      </c>
      <c r="F36" s="189">
        <v>827</v>
      </c>
      <c r="G36" s="206">
        <v>5076.3736781909311</v>
      </c>
      <c r="H36" s="216">
        <f t="shared" si="14"/>
        <v>1.5607254706266993</v>
      </c>
      <c r="I36" s="221">
        <f t="shared" si="15"/>
        <v>1.7185844018204111</v>
      </c>
      <c r="J36" s="227">
        <v>1719</v>
      </c>
      <c r="K36" s="235">
        <v>845</v>
      </c>
      <c r="L36" s="235">
        <v>874</v>
      </c>
      <c r="M36" s="244">
        <v>765</v>
      </c>
      <c r="N36" s="256">
        <f t="shared" si="16"/>
        <v>95</v>
      </c>
      <c r="O36" s="262">
        <f t="shared" si="17"/>
        <v>62</v>
      </c>
      <c r="P36" s="268">
        <f t="shared" si="2"/>
        <v>5.5264688772542172</v>
      </c>
      <c r="Q36" s="273">
        <f t="shared" si="3"/>
        <v>8.1045751633986924</v>
      </c>
      <c r="R36" s="284">
        <f t="shared" si="4"/>
        <v>2.1934703748488511</v>
      </c>
      <c r="S36" s="289">
        <f t="shared" si="5"/>
        <v>2.2470588235294118</v>
      </c>
      <c r="T36" s="294">
        <f t="shared" si="6"/>
        <v>-5.3588448680560674e-002</v>
      </c>
      <c r="U36" s="300">
        <v>244</v>
      </c>
      <c r="V36" s="313">
        <v>1011</v>
      </c>
      <c r="W36" s="324">
        <v>512</v>
      </c>
      <c r="X36" s="336">
        <f t="shared" si="7"/>
        <v>13.80871533672892</v>
      </c>
      <c r="Y36" s="346">
        <f t="shared" si="7"/>
        <v>57.215619694397276</v>
      </c>
      <c r="Z36" s="352">
        <f t="shared" si="7"/>
        <v>28.975664968873797</v>
      </c>
      <c r="AA36" s="108" t="str">
        <f t="shared" si="8"/>
        <v>×</v>
      </c>
    </row>
    <row r="37" spans="1:27" ht="15" customHeight="1">
      <c r="A37" s="23"/>
      <c r="B37" s="149" t="s">
        <v>120</v>
      </c>
      <c r="C37" s="160">
        <v>3019</v>
      </c>
      <c r="D37" s="175">
        <v>1457</v>
      </c>
      <c r="E37" s="175">
        <v>1562</v>
      </c>
      <c r="F37" s="189">
        <v>1223</v>
      </c>
      <c r="G37" s="206">
        <v>5555.2907842344557</v>
      </c>
      <c r="H37" s="216">
        <f t="shared" si="14"/>
        <v>2.5974808135733216</v>
      </c>
      <c r="I37" s="221">
        <f t="shared" si="15"/>
        <v>2.5415099436836308</v>
      </c>
      <c r="J37" s="227">
        <v>2998</v>
      </c>
      <c r="K37" s="235">
        <v>1489</v>
      </c>
      <c r="L37" s="235">
        <v>1509</v>
      </c>
      <c r="M37" s="244">
        <v>1177</v>
      </c>
      <c r="N37" s="256">
        <f t="shared" si="16"/>
        <v>21</v>
      </c>
      <c r="O37" s="262">
        <f t="shared" si="17"/>
        <v>46</v>
      </c>
      <c r="P37" s="268">
        <f t="shared" si="2"/>
        <v>0.70046697798532354</v>
      </c>
      <c r="Q37" s="273">
        <f t="shared" si="3"/>
        <v>3.9082412914188618</v>
      </c>
      <c r="R37" s="284">
        <f t="shared" si="4"/>
        <v>2.4685200327064596</v>
      </c>
      <c r="S37" s="289">
        <f t="shared" si="5"/>
        <v>2.5471537807986406</v>
      </c>
      <c r="T37" s="294">
        <f t="shared" si="6"/>
        <v>-7.8633748092181044e-002</v>
      </c>
      <c r="U37" s="300">
        <v>450</v>
      </c>
      <c r="V37" s="313">
        <v>1786</v>
      </c>
      <c r="W37" s="324">
        <v>740</v>
      </c>
      <c r="X37" s="336">
        <f t="shared" si="7"/>
        <v>15.120967741935484</v>
      </c>
      <c r="Y37" s="346">
        <f t="shared" si="7"/>
        <v>60.013440860215049</v>
      </c>
      <c r="Z37" s="352">
        <f t="shared" si="7"/>
        <v>24.865591397849464</v>
      </c>
      <c r="AA37" s="108" t="str">
        <f t="shared" si="8"/>
        <v>×</v>
      </c>
    </row>
    <row r="38" spans="1:27" ht="15" customHeight="1">
      <c r="A38" s="23"/>
      <c r="B38" s="149" t="s">
        <v>80</v>
      </c>
      <c r="C38" s="160">
        <v>874</v>
      </c>
      <c r="D38" s="175">
        <v>439</v>
      </c>
      <c r="E38" s="175">
        <v>435</v>
      </c>
      <c r="F38" s="189">
        <v>358</v>
      </c>
      <c r="G38" s="206">
        <v>2858.4361149339879</v>
      </c>
      <c r="H38" s="216">
        <f t="shared" si="14"/>
        <v>0.75197026534053746</v>
      </c>
      <c r="I38" s="221">
        <f t="shared" si="15"/>
        <v>0.7439579393611937</v>
      </c>
      <c r="J38" s="227">
        <v>902</v>
      </c>
      <c r="K38" s="235">
        <v>428</v>
      </c>
      <c r="L38" s="235">
        <v>474</v>
      </c>
      <c r="M38" s="244">
        <v>359</v>
      </c>
      <c r="N38" s="256">
        <f t="shared" si="16"/>
        <v>-28</v>
      </c>
      <c r="O38" s="262">
        <f t="shared" si="17"/>
        <v>-1</v>
      </c>
      <c r="P38" s="268">
        <f t="shared" si="2"/>
        <v>-3.1042128603104215</v>
      </c>
      <c r="Q38" s="273">
        <f t="shared" si="3"/>
        <v>-0.2785515320334262</v>
      </c>
      <c r="R38" s="284">
        <f t="shared" si="4"/>
        <v>2.441340782122905</v>
      </c>
      <c r="S38" s="289">
        <f t="shared" si="5"/>
        <v>2.512534818941504</v>
      </c>
      <c r="T38" s="294">
        <f t="shared" si="6"/>
        <v>-7.1194036818599038e-002</v>
      </c>
      <c r="U38" s="300">
        <v>140</v>
      </c>
      <c r="V38" s="313">
        <v>533</v>
      </c>
      <c r="W38" s="324">
        <v>193</v>
      </c>
      <c r="X38" s="336">
        <f t="shared" si="7"/>
        <v>16.166281755196305</v>
      </c>
      <c r="Y38" s="346">
        <f t="shared" si="7"/>
        <v>61.54734411085451</v>
      </c>
      <c r="Z38" s="352">
        <f t="shared" si="7"/>
        <v>22.286374133949192</v>
      </c>
      <c r="AA38" s="108" t="str">
        <f t="shared" si="8"/>
        <v>×</v>
      </c>
    </row>
    <row r="39" spans="1:27" ht="15" customHeight="1">
      <c r="A39" s="23"/>
      <c r="B39" s="149" t="s">
        <v>121</v>
      </c>
      <c r="C39" s="160">
        <v>2795</v>
      </c>
      <c r="D39" s="175">
        <v>1371</v>
      </c>
      <c r="E39" s="175">
        <v>1424</v>
      </c>
      <c r="F39" s="189">
        <v>1116</v>
      </c>
      <c r="G39" s="206">
        <v>1221.9295031927554</v>
      </c>
      <c r="H39" s="216">
        <f t="shared" si="14"/>
        <v>2.404756168909385</v>
      </c>
      <c r="I39" s="221">
        <f t="shared" si="15"/>
        <v>2.3191537997963465</v>
      </c>
      <c r="J39" s="227">
        <v>2725</v>
      </c>
      <c r="K39" s="235">
        <v>1331</v>
      </c>
      <c r="L39" s="235">
        <v>1394</v>
      </c>
      <c r="M39" s="244">
        <v>1027</v>
      </c>
      <c r="N39" s="256">
        <f t="shared" si="16"/>
        <v>70</v>
      </c>
      <c r="O39" s="262">
        <f t="shared" si="17"/>
        <v>89</v>
      </c>
      <c r="P39" s="268">
        <f t="shared" si="2"/>
        <v>2.5688073394495414</v>
      </c>
      <c r="Q39" s="273">
        <f t="shared" si="3"/>
        <v>8.6660175267770203</v>
      </c>
      <c r="R39" s="284">
        <f t="shared" si="4"/>
        <v>2.5044802867383513</v>
      </c>
      <c r="S39" s="289">
        <f t="shared" si="5"/>
        <v>2.653359298928919</v>
      </c>
      <c r="T39" s="294">
        <f t="shared" si="6"/>
        <v>-0.14887901219056765</v>
      </c>
      <c r="U39" s="300">
        <v>414</v>
      </c>
      <c r="V39" s="313">
        <v>1693</v>
      </c>
      <c r="W39" s="324">
        <v>648</v>
      </c>
      <c r="X39" s="336">
        <f t="shared" si="7"/>
        <v>15.027223230490019</v>
      </c>
      <c r="Y39" s="346">
        <f t="shared" si="7"/>
        <v>61.451905626134305</v>
      </c>
      <c r="Z39" s="352">
        <f t="shared" si="7"/>
        <v>23.520871143375679</v>
      </c>
      <c r="AA39" s="108" t="str">
        <f t="shared" si="8"/>
        <v>×</v>
      </c>
    </row>
    <row r="40" spans="1:27" ht="15" customHeight="1">
      <c r="A40" s="23"/>
      <c r="B40" s="149" t="s">
        <v>123</v>
      </c>
      <c r="C40" s="160">
        <v>597</v>
      </c>
      <c r="D40" s="175">
        <v>313</v>
      </c>
      <c r="E40" s="175">
        <v>284</v>
      </c>
      <c r="F40" s="189">
        <v>245</v>
      </c>
      <c r="G40" s="206">
        <v>5478.5519737469995</v>
      </c>
      <c r="H40" s="216">
        <f t="shared" si="14"/>
        <v>0.51364559314450908</v>
      </c>
      <c r="I40" s="221">
        <f t="shared" si="15"/>
        <v>0.50913322665780014</v>
      </c>
      <c r="J40" s="227">
        <v>581</v>
      </c>
      <c r="K40" s="235">
        <v>315</v>
      </c>
      <c r="L40" s="235">
        <v>266</v>
      </c>
      <c r="M40" s="244">
        <v>226</v>
      </c>
      <c r="N40" s="256">
        <f t="shared" si="16"/>
        <v>16</v>
      </c>
      <c r="O40" s="262">
        <f t="shared" si="17"/>
        <v>19</v>
      </c>
      <c r="P40" s="268">
        <f t="shared" si="2"/>
        <v>2.753872633390706</v>
      </c>
      <c r="Q40" s="273">
        <f t="shared" si="3"/>
        <v>8.4070796460176993</v>
      </c>
      <c r="R40" s="284">
        <f t="shared" si="4"/>
        <v>2.4367346938775509</v>
      </c>
      <c r="S40" s="289">
        <f t="shared" si="5"/>
        <v>2.5707964601769913</v>
      </c>
      <c r="T40" s="294">
        <f t="shared" si="6"/>
        <v>-0.13406176629944033</v>
      </c>
      <c r="U40" s="300">
        <v>58</v>
      </c>
      <c r="V40" s="313">
        <v>354</v>
      </c>
      <c r="W40" s="324">
        <v>180</v>
      </c>
      <c r="X40" s="336">
        <f t="shared" si="7"/>
        <v>9.7972972972972965</v>
      </c>
      <c r="Y40" s="346">
        <f t="shared" si="7"/>
        <v>59.797297297297305</v>
      </c>
      <c r="Z40" s="352">
        <f t="shared" si="7"/>
        <v>30.405405405405407</v>
      </c>
      <c r="AA40" s="108" t="str">
        <f t="shared" si="8"/>
        <v>×</v>
      </c>
    </row>
    <row r="41" spans="1:27" ht="15" customHeight="1">
      <c r="A41" s="23"/>
      <c r="B41" s="149" t="s">
        <v>15</v>
      </c>
      <c r="C41" s="160">
        <v>884</v>
      </c>
      <c r="D41" s="175">
        <v>467</v>
      </c>
      <c r="E41" s="175">
        <v>417</v>
      </c>
      <c r="F41" s="189">
        <v>389</v>
      </c>
      <c r="G41" s="206">
        <v>4896.7256194025558</v>
      </c>
      <c r="H41" s="216">
        <f t="shared" si="14"/>
        <v>0.76057404412017759</v>
      </c>
      <c r="I41" s="221">
        <f t="shared" si="15"/>
        <v>0.80837887824442545</v>
      </c>
      <c r="J41" s="227">
        <v>815</v>
      </c>
      <c r="K41" s="235">
        <v>410</v>
      </c>
      <c r="L41" s="235">
        <v>405</v>
      </c>
      <c r="M41" s="244">
        <v>328</v>
      </c>
      <c r="N41" s="256">
        <f t="shared" si="16"/>
        <v>69</v>
      </c>
      <c r="O41" s="262">
        <f t="shared" si="17"/>
        <v>61</v>
      </c>
      <c r="P41" s="268">
        <f t="shared" si="2"/>
        <v>8.4662576687116555</v>
      </c>
      <c r="Q41" s="273">
        <f t="shared" si="3"/>
        <v>18.597560975609756</v>
      </c>
      <c r="R41" s="284">
        <f t="shared" si="4"/>
        <v>2.2724935732647813</v>
      </c>
      <c r="S41" s="289">
        <f t="shared" si="5"/>
        <v>2.4847560975609757</v>
      </c>
      <c r="T41" s="294">
        <f t="shared" si="6"/>
        <v>-0.21226252429619441</v>
      </c>
      <c r="U41" s="300">
        <v>117</v>
      </c>
      <c r="V41" s="313">
        <v>535</v>
      </c>
      <c r="W41" s="324">
        <v>215</v>
      </c>
      <c r="X41" s="336">
        <f t="shared" si="7"/>
        <v>13.494809688581316</v>
      </c>
      <c r="Y41" s="346">
        <f t="shared" si="7"/>
        <v>61.707035755478671</v>
      </c>
      <c r="Z41" s="352">
        <f t="shared" si="7"/>
        <v>24.798154555940023</v>
      </c>
      <c r="AA41" s="108" t="str">
        <f t="shared" si="8"/>
        <v>×</v>
      </c>
    </row>
    <row r="42" spans="1:27" ht="15" customHeight="1">
      <c r="A42" s="23"/>
      <c r="B42" s="149" t="s">
        <v>124</v>
      </c>
      <c r="C42" s="160">
        <v>266</v>
      </c>
      <c r="D42" s="175">
        <v>143</v>
      </c>
      <c r="E42" s="175">
        <v>123</v>
      </c>
      <c r="F42" s="189">
        <v>101</v>
      </c>
      <c r="G42" s="206">
        <v>295.58189518665995</v>
      </c>
      <c r="H42" s="216">
        <f t="shared" si="14"/>
        <v>0.22886051553842449</v>
      </c>
      <c r="I42" s="221">
        <f t="shared" si="15"/>
        <v>0.20988757507117475</v>
      </c>
      <c r="J42" s="227">
        <v>291</v>
      </c>
      <c r="K42" s="235">
        <v>149</v>
      </c>
      <c r="L42" s="235">
        <v>142</v>
      </c>
      <c r="M42" s="244">
        <v>100</v>
      </c>
      <c r="N42" s="256">
        <f t="shared" si="16"/>
        <v>-25</v>
      </c>
      <c r="O42" s="262">
        <f t="shared" si="17"/>
        <v>1</v>
      </c>
      <c r="P42" s="268">
        <f t="shared" si="2"/>
        <v>-8.5910652920962196</v>
      </c>
      <c r="Q42" s="273">
        <f t="shared" si="3"/>
        <v>1</v>
      </c>
      <c r="R42" s="284">
        <f t="shared" si="4"/>
        <v>2.6336633663366338</v>
      </c>
      <c r="S42" s="289">
        <f t="shared" si="5"/>
        <v>2.91</v>
      </c>
      <c r="T42" s="294">
        <f t="shared" si="6"/>
        <v>-0.27633663366336636</v>
      </c>
      <c r="U42" s="300">
        <v>26</v>
      </c>
      <c r="V42" s="313">
        <v>141</v>
      </c>
      <c r="W42" s="324">
        <v>99</v>
      </c>
      <c r="X42" s="336">
        <f t="shared" si="7"/>
        <v>9.7744360902255636</v>
      </c>
      <c r="Y42" s="346">
        <f t="shared" si="7"/>
        <v>53.007518796992478</v>
      </c>
      <c r="Z42" s="352">
        <f t="shared" si="7"/>
        <v>37.218045112781958</v>
      </c>
      <c r="AA42" s="108" t="str">
        <f t="shared" si="8"/>
        <v>×</v>
      </c>
    </row>
    <row r="43" spans="1:27" ht="15" customHeight="1">
      <c r="A43" s="23"/>
      <c r="B43" s="149" t="s">
        <v>125</v>
      </c>
      <c r="C43" s="160">
        <v>161</v>
      </c>
      <c r="D43" s="175">
        <v>86</v>
      </c>
      <c r="E43" s="175">
        <v>75</v>
      </c>
      <c r="F43" s="189">
        <v>56</v>
      </c>
      <c r="G43" s="206">
        <v>151.37767790403029</v>
      </c>
      <c r="H43" s="216">
        <f t="shared" si="14"/>
        <v>0.1385208383522043</v>
      </c>
      <c r="I43" s="221">
        <f t="shared" si="15"/>
        <v>0.11637330895035432</v>
      </c>
      <c r="J43" s="227">
        <v>168</v>
      </c>
      <c r="K43" s="235">
        <v>85</v>
      </c>
      <c r="L43" s="235">
        <v>83</v>
      </c>
      <c r="M43" s="244">
        <v>56</v>
      </c>
      <c r="N43" s="256">
        <f t="shared" si="16"/>
        <v>-7</v>
      </c>
      <c r="O43" s="263">
        <f t="shared" si="17"/>
        <v>0</v>
      </c>
      <c r="P43" s="268">
        <f t="shared" si="2"/>
        <v>-4.1666666666666661</v>
      </c>
      <c r="Q43" s="274">
        <f t="shared" si="3"/>
        <v>0</v>
      </c>
      <c r="R43" s="284">
        <f t="shared" si="4"/>
        <v>2.875</v>
      </c>
      <c r="S43" s="289">
        <f t="shared" si="5"/>
        <v>3</v>
      </c>
      <c r="T43" s="294">
        <f t="shared" si="6"/>
        <v>-0.125</v>
      </c>
      <c r="U43" s="300">
        <v>19</v>
      </c>
      <c r="V43" s="313">
        <v>88</v>
      </c>
      <c r="W43" s="324">
        <v>54</v>
      </c>
      <c r="X43" s="336">
        <f t="shared" si="7"/>
        <v>11.801242236024844</v>
      </c>
      <c r="Y43" s="346">
        <f t="shared" si="7"/>
        <v>54.658385093167702</v>
      </c>
      <c r="Z43" s="352">
        <f t="shared" si="7"/>
        <v>33.540372670807457</v>
      </c>
      <c r="AA43" s="108" t="str">
        <f t="shared" si="8"/>
        <v>×</v>
      </c>
    </row>
    <row r="44" spans="1:27" ht="15" customHeight="1">
      <c r="A44" s="23"/>
      <c r="B44" s="149" t="s">
        <v>127</v>
      </c>
      <c r="C44" s="160">
        <v>69</v>
      </c>
      <c r="D44" s="175">
        <v>37</v>
      </c>
      <c r="E44" s="175">
        <v>32</v>
      </c>
      <c r="F44" s="189">
        <v>26</v>
      </c>
      <c r="G44" s="206">
        <v>69.554796881848375</v>
      </c>
      <c r="H44" s="216">
        <f t="shared" si="14"/>
        <v>5.9366073579516121e-002</v>
      </c>
      <c r="I44" s="221">
        <f t="shared" si="15"/>
        <v>5.4030464869807358e-002</v>
      </c>
      <c r="J44" s="227">
        <v>84</v>
      </c>
      <c r="K44" s="235">
        <v>43</v>
      </c>
      <c r="L44" s="235">
        <v>41</v>
      </c>
      <c r="M44" s="244">
        <v>27</v>
      </c>
      <c r="N44" s="256">
        <f t="shared" si="16"/>
        <v>-15</v>
      </c>
      <c r="O44" s="262">
        <f t="shared" si="17"/>
        <v>-1</v>
      </c>
      <c r="P44" s="268">
        <f t="shared" si="2"/>
        <v>-17.857142857142858</v>
      </c>
      <c r="Q44" s="273">
        <f t="shared" si="3"/>
        <v>-3.7037037037037033</v>
      </c>
      <c r="R44" s="284">
        <f t="shared" si="4"/>
        <v>2.6538461538461537</v>
      </c>
      <c r="S44" s="289">
        <f t="shared" si="5"/>
        <v>3.1111111111111112</v>
      </c>
      <c r="T44" s="294">
        <f t="shared" si="6"/>
        <v>-0.45726495726495742</v>
      </c>
      <c r="U44" s="300">
        <v>3</v>
      </c>
      <c r="V44" s="313">
        <v>45</v>
      </c>
      <c r="W44" s="324">
        <v>21</v>
      </c>
      <c r="X44" s="336">
        <f t="shared" si="7"/>
        <v>4.3478260869565215</v>
      </c>
      <c r="Y44" s="346">
        <f t="shared" si="7"/>
        <v>65.217391304347828</v>
      </c>
      <c r="Z44" s="352">
        <f t="shared" si="7"/>
        <v>30.434782608695656</v>
      </c>
      <c r="AA44" s="108" t="str">
        <f t="shared" si="8"/>
        <v>×</v>
      </c>
    </row>
    <row r="45" spans="1:27" ht="15" customHeight="1">
      <c r="A45" s="23"/>
      <c r="B45" s="149" t="s">
        <v>128</v>
      </c>
      <c r="C45" s="160">
        <v>771</v>
      </c>
      <c r="D45" s="175">
        <v>372</v>
      </c>
      <c r="E45" s="175">
        <v>399</v>
      </c>
      <c r="F45" s="189">
        <v>319</v>
      </c>
      <c r="G45" s="206">
        <v>507.53268023334653</v>
      </c>
      <c r="H45" s="216">
        <f t="shared" si="14"/>
        <v>0.66335134391024542</v>
      </c>
      <c r="I45" s="221">
        <f t="shared" si="15"/>
        <v>0.66291224205648258</v>
      </c>
      <c r="J45" s="227">
        <v>858</v>
      </c>
      <c r="K45" s="235">
        <v>409</v>
      </c>
      <c r="L45" s="235">
        <v>449</v>
      </c>
      <c r="M45" s="244">
        <v>337</v>
      </c>
      <c r="N45" s="256">
        <f t="shared" si="16"/>
        <v>-87</v>
      </c>
      <c r="O45" s="262">
        <f t="shared" si="17"/>
        <v>-18</v>
      </c>
      <c r="P45" s="268">
        <f t="shared" si="2"/>
        <v>-10.13986013986014</v>
      </c>
      <c r="Q45" s="273">
        <f t="shared" si="3"/>
        <v>-5.3412462908011866</v>
      </c>
      <c r="R45" s="284">
        <f t="shared" si="4"/>
        <v>2.4169278996865202</v>
      </c>
      <c r="S45" s="289">
        <f t="shared" si="5"/>
        <v>2.5459940652818993</v>
      </c>
      <c r="T45" s="294">
        <f t="shared" si="6"/>
        <v>-0.12906616559537909</v>
      </c>
      <c r="U45" s="300">
        <v>64</v>
      </c>
      <c r="V45" s="313">
        <v>422</v>
      </c>
      <c r="W45" s="324">
        <v>274</v>
      </c>
      <c r="X45" s="336">
        <f t="shared" si="7"/>
        <v>8.4210526315789469</v>
      </c>
      <c r="Y45" s="346">
        <f t="shared" si="7"/>
        <v>55.526315789473678</v>
      </c>
      <c r="Z45" s="352">
        <f t="shared" si="7"/>
        <v>36.05263157894737</v>
      </c>
      <c r="AA45" s="108" t="str">
        <f t="shared" si="8"/>
        <v>×</v>
      </c>
    </row>
    <row r="46" spans="1:27" ht="15" customHeight="1">
      <c r="A46" s="23"/>
      <c r="B46" s="149" t="s">
        <v>130</v>
      </c>
      <c r="C46" s="160">
        <v>2978</v>
      </c>
      <c r="D46" s="175">
        <v>1498</v>
      </c>
      <c r="E46" s="175">
        <v>1480</v>
      </c>
      <c r="F46" s="189">
        <v>1278</v>
      </c>
      <c r="G46" s="206">
        <v>3394.8313066372825</v>
      </c>
      <c r="H46" s="216">
        <f t="shared" si="14"/>
        <v>2.5622053205767976</v>
      </c>
      <c r="I46" s="221">
        <f t="shared" si="15"/>
        <v>2.6558051578313004</v>
      </c>
      <c r="J46" s="227">
        <v>2838</v>
      </c>
      <c r="K46" s="235">
        <v>1396</v>
      </c>
      <c r="L46" s="235">
        <v>1442</v>
      </c>
      <c r="M46" s="244">
        <v>1129</v>
      </c>
      <c r="N46" s="256">
        <f t="shared" si="16"/>
        <v>140</v>
      </c>
      <c r="O46" s="262">
        <f t="shared" si="17"/>
        <v>149</v>
      </c>
      <c r="P46" s="268">
        <f t="shared" si="2"/>
        <v>4.9330514446793519</v>
      </c>
      <c r="Q46" s="273">
        <f t="shared" si="3"/>
        <v>13.197519929140833</v>
      </c>
      <c r="R46" s="284">
        <f t="shared" si="4"/>
        <v>2.3302034428794993</v>
      </c>
      <c r="S46" s="289">
        <f t="shared" si="5"/>
        <v>2.5137289636846769</v>
      </c>
      <c r="T46" s="294">
        <f t="shared" si="6"/>
        <v>-0.18352552080517759</v>
      </c>
      <c r="U46" s="300">
        <v>434</v>
      </c>
      <c r="V46" s="313">
        <v>1939</v>
      </c>
      <c r="W46" s="324">
        <v>561</v>
      </c>
      <c r="X46" s="336">
        <f t="shared" si="7"/>
        <v>14.792092706203135</v>
      </c>
      <c r="Y46" s="346">
        <f t="shared" si="7"/>
        <v>66.087252897068851</v>
      </c>
      <c r="Z46" s="352">
        <f t="shared" si="7"/>
        <v>19.120654396728014</v>
      </c>
      <c r="AA46" s="108" t="str">
        <f t="shared" si="8"/>
        <v>×</v>
      </c>
    </row>
    <row r="47" spans="1:27" ht="15" customHeight="1">
      <c r="A47" s="23"/>
      <c r="B47" s="149" t="s">
        <v>131</v>
      </c>
      <c r="C47" s="160">
        <v>198</v>
      </c>
      <c r="D47" s="175">
        <v>96</v>
      </c>
      <c r="E47" s="175">
        <v>102</v>
      </c>
      <c r="F47" s="189">
        <v>72</v>
      </c>
      <c r="G47" s="206">
        <v>304.66258388030263</v>
      </c>
      <c r="H47" s="216">
        <f t="shared" si="14"/>
        <v>0.17035481983687237</v>
      </c>
      <c r="I47" s="221">
        <f t="shared" si="15"/>
        <v>0.14962282579331271</v>
      </c>
      <c r="J47" s="227">
        <v>191</v>
      </c>
      <c r="K47" s="235">
        <v>94</v>
      </c>
      <c r="L47" s="235">
        <v>97</v>
      </c>
      <c r="M47" s="244">
        <v>66</v>
      </c>
      <c r="N47" s="256">
        <f t="shared" si="16"/>
        <v>7</v>
      </c>
      <c r="O47" s="262">
        <f t="shared" si="17"/>
        <v>6</v>
      </c>
      <c r="P47" s="268">
        <f t="shared" si="2"/>
        <v>3.664921465968586</v>
      </c>
      <c r="Q47" s="273">
        <f t="shared" si="3"/>
        <v>9.0909090909090917</v>
      </c>
      <c r="R47" s="284">
        <f t="shared" si="4"/>
        <v>2.75</v>
      </c>
      <c r="S47" s="289">
        <f t="shared" si="5"/>
        <v>2.893939393939394</v>
      </c>
      <c r="T47" s="294">
        <f t="shared" si="6"/>
        <v>-0.14393939393939403</v>
      </c>
      <c r="U47" s="300">
        <v>23</v>
      </c>
      <c r="V47" s="313">
        <v>106</v>
      </c>
      <c r="W47" s="324">
        <v>69</v>
      </c>
      <c r="X47" s="336">
        <f t="shared" si="7"/>
        <v>11.616161616161616</v>
      </c>
      <c r="Y47" s="346">
        <f t="shared" si="7"/>
        <v>53.535353535353536</v>
      </c>
      <c r="Z47" s="352">
        <f t="shared" si="7"/>
        <v>34.848484848484851</v>
      </c>
      <c r="AA47" s="108" t="str">
        <f t="shared" si="8"/>
        <v>×</v>
      </c>
    </row>
    <row r="48" spans="1:27" ht="15" customHeight="1">
      <c r="A48" s="23"/>
      <c r="B48" s="149" t="s">
        <v>133</v>
      </c>
      <c r="C48" s="160">
        <v>452</v>
      </c>
      <c r="D48" s="175">
        <v>237</v>
      </c>
      <c r="E48" s="175">
        <v>215</v>
      </c>
      <c r="F48" s="189">
        <v>184</v>
      </c>
      <c r="G48" s="206">
        <v>139.61368399431043</v>
      </c>
      <c r="H48" s="216">
        <f t="shared" si="14"/>
        <v>0.38889080083972882</v>
      </c>
      <c r="I48" s="221">
        <f t="shared" si="15"/>
        <v>0.38236944369402126</v>
      </c>
      <c r="J48" s="227">
        <v>503</v>
      </c>
      <c r="K48" s="235">
        <v>264</v>
      </c>
      <c r="L48" s="235">
        <v>239</v>
      </c>
      <c r="M48" s="244">
        <v>182</v>
      </c>
      <c r="N48" s="256">
        <f t="shared" si="16"/>
        <v>-51</v>
      </c>
      <c r="O48" s="262">
        <f t="shared" si="17"/>
        <v>2</v>
      </c>
      <c r="P48" s="268">
        <f t="shared" si="2"/>
        <v>-10.139165009940358</v>
      </c>
      <c r="Q48" s="273">
        <f t="shared" si="3"/>
        <v>1.098901098901099</v>
      </c>
      <c r="R48" s="284">
        <f t="shared" si="4"/>
        <v>2.4565217391304346</v>
      </c>
      <c r="S48" s="289">
        <f t="shared" si="5"/>
        <v>2.7637362637362637</v>
      </c>
      <c r="T48" s="294">
        <f t="shared" si="6"/>
        <v>-0.3072145246058291</v>
      </c>
      <c r="U48" s="300">
        <v>30</v>
      </c>
      <c r="V48" s="313">
        <v>247</v>
      </c>
      <c r="W48" s="324">
        <v>174</v>
      </c>
      <c r="X48" s="336">
        <f t="shared" si="7"/>
        <v>6.651884700665188</v>
      </c>
      <c r="Y48" s="346">
        <f t="shared" si="7"/>
        <v>54.767184035476724</v>
      </c>
      <c r="Z48" s="352">
        <f t="shared" si="7"/>
        <v>38.580931263858091</v>
      </c>
      <c r="AA48" s="108" t="str">
        <f t="shared" si="8"/>
        <v>×</v>
      </c>
    </row>
    <row r="49" spans="1:27" ht="15" customHeight="1">
      <c r="A49" s="23"/>
      <c r="B49" s="151" t="s">
        <v>135</v>
      </c>
      <c r="C49" s="162">
        <v>631</v>
      </c>
      <c r="D49" s="177">
        <v>318</v>
      </c>
      <c r="E49" s="177">
        <v>313</v>
      </c>
      <c r="F49" s="191">
        <v>237</v>
      </c>
      <c r="G49" s="208">
        <v>405.26055170668639</v>
      </c>
      <c r="H49" s="216">
        <f t="shared" si="14"/>
        <v>0.54289844099528517</v>
      </c>
      <c r="I49" s="221">
        <f t="shared" si="15"/>
        <v>0.49250846823632088</v>
      </c>
      <c r="J49" s="229">
        <v>657</v>
      </c>
      <c r="K49" s="237">
        <v>330</v>
      </c>
      <c r="L49" s="237">
        <v>327</v>
      </c>
      <c r="M49" s="246">
        <v>234</v>
      </c>
      <c r="N49" s="256">
        <f t="shared" si="16"/>
        <v>-26</v>
      </c>
      <c r="O49" s="262">
        <f t="shared" si="17"/>
        <v>3</v>
      </c>
      <c r="P49" s="268">
        <f t="shared" si="2"/>
        <v>-3.9573820395738202</v>
      </c>
      <c r="Q49" s="273">
        <f t="shared" si="3"/>
        <v>1.2820512820512819</v>
      </c>
      <c r="R49" s="284">
        <f t="shared" si="4"/>
        <v>2.6624472573839664</v>
      </c>
      <c r="S49" s="289">
        <f t="shared" si="5"/>
        <v>2.8076923076923075</v>
      </c>
      <c r="T49" s="294">
        <f t="shared" si="6"/>
        <v>-0.14524505030834112</v>
      </c>
      <c r="U49" s="301">
        <v>76</v>
      </c>
      <c r="V49" s="314">
        <v>351</v>
      </c>
      <c r="W49" s="325">
        <v>204</v>
      </c>
      <c r="X49" s="337">
        <f t="shared" si="7"/>
        <v>12.044374009508717</v>
      </c>
      <c r="Y49" s="347">
        <f t="shared" si="7"/>
        <v>55.625990491283673</v>
      </c>
      <c r="Z49" s="353">
        <f t="shared" si="7"/>
        <v>32.329635499207612</v>
      </c>
      <c r="AA49" s="108" t="str">
        <f t="shared" si="8"/>
        <v>×</v>
      </c>
    </row>
    <row r="50" spans="1:27" s="94" customFormat="1" ht="15" customHeight="1">
      <c r="A50" s="138"/>
      <c r="B50" s="138" t="s">
        <v>26</v>
      </c>
      <c r="C50" s="163"/>
      <c r="D50" s="163"/>
      <c r="E50" s="163"/>
      <c r="F50" s="163"/>
      <c r="G50" s="138"/>
      <c r="H50" s="138"/>
      <c r="I50" s="138"/>
      <c r="J50" s="138"/>
      <c r="K50" s="138"/>
      <c r="L50" s="138"/>
      <c r="M50" s="138"/>
      <c r="N50" s="257"/>
      <c r="O50" s="257"/>
      <c r="P50" s="257"/>
      <c r="Q50" s="276"/>
      <c r="R50" s="257"/>
      <c r="S50" s="276"/>
      <c r="T50" s="257"/>
      <c r="U50" s="138"/>
      <c r="V50" s="138"/>
      <c r="W50" s="138"/>
      <c r="X50" s="338"/>
      <c r="Y50" s="338"/>
      <c r="Z50" s="354"/>
      <c r="AA50" s="362"/>
    </row>
    <row r="51" spans="1:27" s="94" customFormat="1" ht="15" customHeight="1">
      <c r="C51" s="164"/>
      <c r="D51" s="164"/>
      <c r="E51" s="164"/>
      <c r="F51" s="164"/>
      <c r="N51" s="85"/>
      <c r="O51" s="85"/>
      <c r="P51" s="85"/>
      <c r="Q51" s="103"/>
      <c r="R51" s="85"/>
      <c r="S51" s="103"/>
      <c r="T51" s="85"/>
      <c r="X51" s="339"/>
      <c r="Y51" s="339"/>
      <c r="Z51" s="355"/>
      <c r="AA51" s="363"/>
    </row>
    <row r="52" spans="1:27" ht="28.5" customHeight="1">
      <c r="A52" s="7" t="s">
        <v>52</v>
      </c>
      <c r="B52" s="143"/>
    </row>
    <row r="53" spans="1:27" ht="16.5" customHeight="1">
      <c r="A53" s="133" t="s">
        <v>89</v>
      </c>
      <c r="B53" s="144"/>
      <c r="C53" s="154" t="s">
        <v>56</v>
      </c>
      <c r="D53" s="173"/>
      <c r="E53" s="173"/>
      <c r="F53" s="173"/>
      <c r="G53" s="26"/>
      <c r="H53" s="26"/>
      <c r="I53" s="42"/>
      <c r="J53" s="26" t="s">
        <v>221</v>
      </c>
      <c r="K53" s="26"/>
      <c r="L53" s="26"/>
      <c r="M53" s="42"/>
      <c r="N53" s="50" t="s">
        <v>71</v>
      </c>
      <c r="O53" s="57"/>
      <c r="P53" s="60" t="s">
        <v>72</v>
      </c>
      <c r="Q53" s="60"/>
      <c r="R53" s="50" t="s">
        <v>59</v>
      </c>
      <c r="S53" s="60"/>
      <c r="T53" s="60"/>
      <c r="U53" s="17" t="s">
        <v>77</v>
      </c>
      <c r="V53" s="26"/>
      <c r="W53" s="26"/>
      <c r="X53" s="26"/>
      <c r="Y53" s="26"/>
      <c r="Z53" s="26"/>
    </row>
    <row r="54" spans="1:27" ht="16.5" customHeight="1">
      <c r="A54" s="134"/>
      <c r="B54" s="145"/>
      <c r="C54" s="155" t="s">
        <v>16</v>
      </c>
      <c r="D54" s="155" t="s">
        <v>58</v>
      </c>
      <c r="E54" s="155" t="s">
        <v>60</v>
      </c>
      <c r="F54" s="184" t="s">
        <v>61</v>
      </c>
      <c r="G54" s="34" t="s">
        <v>62</v>
      </c>
      <c r="H54" s="17" t="s">
        <v>67</v>
      </c>
      <c r="I54" s="42"/>
      <c r="J54" s="18" t="s">
        <v>16</v>
      </c>
      <c r="K54" s="18" t="s">
        <v>58</v>
      </c>
      <c r="L54" s="18" t="s">
        <v>60</v>
      </c>
      <c r="M54" s="18" t="s">
        <v>61</v>
      </c>
      <c r="N54" s="51" t="s">
        <v>33</v>
      </c>
      <c r="O54" s="51" t="s">
        <v>86</v>
      </c>
      <c r="P54" s="51" t="s">
        <v>33</v>
      </c>
      <c r="Q54" s="51" t="s">
        <v>220</v>
      </c>
      <c r="R54" s="70" t="s">
        <v>21</v>
      </c>
      <c r="S54" s="75"/>
      <c r="T54" s="80" t="s">
        <v>23</v>
      </c>
      <c r="U54" s="87" t="s">
        <v>33</v>
      </c>
      <c r="V54" s="87"/>
      <c r="W54" s="87"/>
      <c r="X54" s="26" t="s">
        <v>79</v>
      </c>
      <c r="Y54" s="26"/>
      <c r="Z54" s="26"/>
    </row>
    <row r="55" spans="1:27" ht="28.5" customHeight="1">
      <c r="A55" s="135"/>
      <c r="B55" s="146"/>
      <c r="C55" s="107"/>
      <c r="D55" s="107"/>
      <c r="E55" s="107"/>
      <c r="F55" s="185"/>
      <c r="G55" s="203"/>
      <c r="H55" s="19" t="s">
        <v>64</v>
      </c>
      <c r="I55" s="19" t="s">
        <v>220</v>
      </c>
      <c r="J55" s="19"/>
      <c r="K55" s="19"/>
      <c r="L55" s="19"/>
      <c r="M55" s="19"/>
      <c r="N55" s="52"/>
      <c r="O55" s="52"/>
      <c r="P55" s="52"/>
      <c r="Q55" s="52"/>
      <c r="R55" s="52" t="s">
        <v>74</v>
      </c>
      <c r="S55" s="52" t="s">
        <v>76</v>
      </c>
      <c r="T55" s="70"/>
      <c r="U55" s="203" t="s">
        <v>7</v>
      </c>
      <c r="V55" s="203" t="s">
        <v>78</v>
      </c>
      <c r="W55" s="322" t="s">
        <v>6</v>
      </c>
      <c r="X55" s="87" t="s">
        <v>7</v>
      </c>
      <c r="Y55" s="87" t="s">
        <v>78</v>
      </c>
      <c r="Z55" s="86" t="s">
        <v>6</v>
      </c>
    </row>
    <row r="56" spans="1:27" ht="12" customHeight="1">
      <c r="A56" s="23"/>
      <c r="B56" s="11"/>
      <c r="C56" s="156"/>
      <c r="D56" s="156"/>
      <c r="E56" s="156"/>
      <c r="F56" s="156"/>
      <c r="G56" s="18"/>
      <c r="H56" s="38"/>
      <c r="I56" s="8"/>
      <c r="J56" s="20"/>
      <c r="K56" s="20"/>
      <c r="L56" s="20"/>
      <c r="M56" s="8"/>
      <c r="N56" s="53"/>
      <c r="O56" s="58"/>
      <c r="P56" s="35"/>
      <c r="Q56" s="35"/>
      <c r="R56" s="71"/>
      <c r="S56" s="76"/>
      <c r="T56" s="81"/>
      <c r="U56" s="88"/>
      <c r="V56" s="23"/>
      <c r="X56" s="95"/>
      <c r="Y56" s="99"/>
      <c r="Z56" s="99"/>
    </row>
    <row r="57" spans="1:27" ht="15" customHeight="1">
      <c r="A57" s="136" t="s">
        <v>1</v>
      </c>
      <c r="B57" s="12"/>
      <c r="C57" s="157">
        <v>116228</v>
      </c>
      <c r="D57" s="157">
        <v>57494</v>
      </c>
      <c r="E57" s="157">
        <v>58734</v>
      </c>
      <c r="F57" s="186">
        <v>48121</v>
      </c>
      <c r="G57" s="22">
        <v>326.7124529532901</v>
      </c>
      <c r="H57" s="39">
        <v>100</v>
      </c>
      <c r="I57" s="43">
        <v>100</v>
      </c>
      <c r="J57" s="21">
        <v>118919</v>
      </c>
      <c r="K57" s="21">
        <v>58507</v>
      </c>
      <c r="L57" s="21">
        <v>60412</v>
      </c>
      <c r="M57" s="13">
        <v>46390</v>
      </c>
      <c r="N57" s="46">
        <f>C57-J57</f>
        <v>-2691</v>
      </c>
      <c r="O57" s="30">
        <f>F57-M57</f>
        <v>1731</v>
      </c>
      <c r="P57" s="61">
        <f>N57/J57*100</f>
        <v>-2.2628848207603491</v>
      </c>
      <c r="Q57" s="61">
        <f>O57/M57*100</f>
        <v>3.7314076309549469</v>
      </c>
      <c r="R57" s="72">
        <f>C57/F57</f>
        <v>2.4153280272646036</v>
      </c>
      <c r="S57" s="77">
        <f>J57/M57</f>
        <v>2.5634619530071134</v>
      </c>
      <c r="T57" s="82">
        <f>R57-S57</f>
        <v>-0.14813392574250983</v>
      </c>
      <c r="U57" s="88">
        <v>13011</v>
      </c>
      <c r="V57" s="23">
        <v>66171</v>
      </c>
      <c r="W57" s="1">
        <v>35621</v>
      </c>
      <c r="X57" s="96">
        <f>U57/($U57+$V57+$W57)*100</f>
        <v>11.333327526284156</v>
      </c>
      <c r="Y57" s="100">
        <f>V57/($U57+$V57+$W57)*100</f>
        <v>57.638737663649906</v>
      </c>
      <c r="Z57" s="100">
        <f>W57/($U57+$V57+$W57)*100</f>
        <v>31.027934810065936</v>
      </c>
      <c r="AA57" s="108" t="str">
        <f>IF(50&lt;Z57,"○","×")</f>
        <v>×</v>
      </c>
    </row>
    <row r="58" spans="1:27" ht="10.5" customHeight="1">
      <c r="A58" s="23"/>
      <c r="B58" s="13"/>
      <c r="C58" s="157"/>
      <c r="D58" s="157"/>
      <c r="E58" s="157"/>
      <c r="F58" s="186"/>
      <c r="G58" s="22"/>
      <c r="H58" s="39"/>
      <c r="I58" s="43"/>
      <c r="J58" s="21"/>
      <c r="K58" s="21"/>
      <c r="L58" s="21"/>
      <c r="M58" s="13"/>
      <c r="N58" s="46"/>
      <c r="O58" s="30"/>
      <c r="P58" s="61"/>
      <c r="Q58" s="61"/>
      <c r="R58" s="72"/>
      <c r="S58" s="77"/>
      <c r="T58" s="82"/>
      <c r="U58" s="88"/>
      <c r="V58" s="23"/>
      <c r="X58" s="96"/>
      <c r="Y58" s="100"/>
      <c r="Z58" s="100"/>
    </row>
    <row r="59" spans="1:27" ht="15" customHeight="1">
      <c r="A59" s="23"/>
      <c r="B59" s="12" t="s">
        <v>90</v>
      </c>
      <c r="C59" s="157">
        <v>81971</v>
      </c>
      <c r="D59" s="157">
        <v>40684</v>
      </c>
      <c r="E59" s="157">
        <v>41287</v>
      </c>
      <c r="F59" s="186">
        <v>34621</v>
      </c>
      <c r="G59" s="22">
        <v>971.69129770629343</v>
      </c>
      <c r="H59" s="39">
        <f>C59/$C$6*100</f>
        <v>70.526035034587181</v>
      </c>
      <c r="I59" s="43">
        <f>F59/$F$6*100</f>
        <v>71.945720163753862</v>
      </c>
      <c r="J59" s="22">
        <v>82655</v>
      </c>
      <c r="K59" s="22">
        <v>40744</v>
      </c>
      <c r="L59" s="22">
        <v>41911</v>
      </c>
      <c r="M59" s="30">
        <v>32944</v>
      </c>
      <c r="N59" s="46">
        <f>C59-J59</f>
        <v>-684</v>
      </c>
      <c r="O59" s="30">
        <f>F59-M59</f>
        <v>1677</v>
      </c>
      <c r="P59" s="61">
        <f>N59/J59*100</f>
        <v>-0.82753614421390109</v>
      </c>
      <c r="Q59" s="61">
        <f>O59/M59*100</f>
        <v>5.0904565322972317</v>
      </c>
      <c r="R59" s="72">
        <f>C59/F59</f>
        <v>2.3676670229051733</v>
      </c>
      <c r="S59" s="77">
        <f>J59/M59</f>
        <v>2.508954589606605</v>
      </c>
      <c r="T59" s="82">
        <f>R59-S59</f>
        <v>-0.14128756670143172</v>
      </c>
      <c r="U59" s="88">
        <v>9569</v>
      </c>
      <c r="V59" s="23">
        <v>47908</v>
      </c>
      <c r="W59" s="1">
        <v>23261</v>
      </c>
      <c r="X59" s="96">
        <f t="shared" ref="X59:Z61" si="18">U59/($U59+$V59+$W59)*100</f>
        <v>11.851916074215364</v>
      </c>
      <c r="Y59" s="100">
        <f t="shared" si="18"/>
        <v>59.337610542743192</v>
      </c>
      <c r="Z59" s="100">
        <f t="shared" si="18"/>
        <v>28.81047338304144</v>
      </c>
      <c r="AA59" s="108" t="str">
        <f>IF(50&lt;Z59,"○","×")</f>
        <v>×</v>
      </c>
    </row>
    <row r="60" spans="1:27" ht="15" customHeight="1">
      <c r="A60" s="23"/>
      <c r="B60" s="12" t="s">
        <v>4</v>
      </c>
      <c r="C60" s="157">
        <v>25960</v>
      </c>
      <c r="D60" s="157">
        <v>12771</v>
      </c>
      <c r="E60" s="157">
        <v>13189</v>
      </c>
      <c r="F60" s="186">
        <v>10169</v>
      </c>
      <c r="G60" s="22">
        <v>144.35301948270438</v>
      </c>
      <c r="H60" s="39">
        <f>C60/$C$6*100</f>
        <v>22.335409711945488</v>
      </c>
      <c r="I60" s="43">
        <f>F60/$F$6*100</f>
        <v>21.132146048502733</v>
      </c>
      <c r="J60" s="22">
        <v>26744</v>
      </c>
      <c r="K60" s="22">
        <v>13138</v>
      </c>
      <c r="L60" s="22">
        <v>13606</v>
      </c>
      <c r="M60" s="30">
        <v>9859</v>
      </c>
      <c r="N60" s="46">
        <f>C60-J60</f>
        <v>-784</v>
      </c>
      <c r="O60" s="30">
        <f>F60-M60</f>
        <v>310</v>
      </c>
      <c r="P60" s="61">
        <f>N60/J60*100</f>
        <v>-2.9314986539036791</v>
      </c>
      <c r="Q60" s="61">
        <f>O60/M60*100</f>
        <v>3.1443351252662546</v>
      </c>
      <c r="R60" s="72">
        <f>C60/F60</f>
        <v>2.5528567214082014</v>
      </c>
      <c r="S60" s="77">
        <f>J60/M60</f>
        <v>2.7126483416167968</v>
      </c>
      <c r="T60" s="82">
        <f>R60-S60</f>
        <v>-0.15979162020859539</v>
      </c>
      <c r="U60" s="88">
        <v>2932</v>
      </c>
      <c r="V60" s="23">
        <v>14223</v>
      </c>
      <c r="W60" s="1">
        <v>8636</v>
      </c>
      <c r="X60" s="96">
        <f t="shared" si="18"/>
        <v>11.368306773680741</v>
      </c>
      <c r="Y60" s="100">
        <f t="shared" si="18"/>
        <v>55.147144352681167</v>
      </c>
      <c r="Z60" s="100">
        <f t="shared" si="18"/>
        <v>33.48454887363809</v>
      </c>
      <c r="AA60" s="108" t="str">
        <f>IF(50&lt;Z60,"○","×")</f>
        <v>×</v>
      </c>
    </row>
    <row r="61" spans="1:27" ht="15" customHeight="1">
      <c r="A61" s="23"/>
      <c r="B61" s="12" t="s">
        <v>93</v>
      </c>
      <c r="C61" s="157">
        <v>8297</v>
      </c>
      <c r="D61" s="157">
        <v>4039</v>
      </c>
      <c r="E61" s="157">
        <v>4258</v>
      </c>
      <c r="F61" s="186">
        <v>3331</v>
      </c>
      <c r="G61" s="22">
        <v>90.623976439384066</v>
      </c>
      <c r="H61" s="39">
        <f>C61/$C$6*100</f>
        <v>7.1385552534673229</v>
      </c>
      <c r="I61" s="43">
        <f>F61/$F$6*100</f>
        <v>6.9221337877433964</v>
      </c>
      <c r="J61" s="22">
        <v>9520</v>
      </c>
      <c r="K61" s="22">
        <v>4625</v>
      </c>
      <c r="L61" s="22">
        <v>4895</v>
      </c>
      <c r="M61" s="30">
        <v>3587</v>
      </c>
      <c r="N61" s="46">
        <f>C61-J61</f>
        <v>-1223</v>
      </c>
      <c r="O61" s="30">
        <f>F61-M61</f>
        <v>-256</v>
      </c>
      <c r="P61" s="61">
        <f>N61/J61*100</f>
        <v>-12.846638655462183</v>
      </c>
      <c r="Q61" s="61">
        <f>O61/M61*100</f>
        <v>-7.1368831892946751</v>
      </c>
      <c r="R61" s="72">
        <f>C61/F61</f>
        <v>2.4908435905133595</v>
      </c>
      <c r="S61" s="77">
        <f>J61/M61</f>
        <v>2.6540284360189572</v>
      </c>
      <c r="T61" s="82">
        <f>R61-S61</f>
        <v>-0.16318484550559775</v>
      </c>
      <c r="U61" s="88">
        <v>510</v>
      </c>
      <c r="V61" s="23">
        <v>4040</v>
      </c>
      <c r="W61" s="1">
        <v>3724</v>
      </c>
      <c r="X61" s="96">
        <f t="shared" si="18"/>
        <v>6.1638868745467725</v>
      </c>
      <c r="Y61" s="100">
        <f t="shared" si="18"/>
        <v>48.82765288856659</v>
      </c>
      <c r="Z61" s="100">
        <f t="shared" si="18"/>
        <v>45.008460236886634</v>
      </c>
      <c r="AA61" s="108" t="str">
        <f>IF(50&lt;Z61,"○","×")</f>
        <v>×</v>
      </c>
    </row>
    <row r="62" spans="1:27" ht="10.5" customHeight="1">
      <c r="A62" s="23"/>
      <c r="B62" s="12"/>
      <c r="F62" s="187"/>
      <c r="G62" s="28"/>
      <c r="H62" s="40"/>
      <c r="I62" s="44"/>
      <c r="J62" s="23"/>
      <c r="K62" s="23"/>
      <c r="L62" s="23"/>
      <c r="M62" s="11"/>
      <c r="N62" s="54"/>
      <c r="O62" s="32"/>
      <c r="P62" s="62"/>
      <c r="Q62" s="62"/>
      <c r="R62" s="73"/>
      <c r="S62" s="78"/>
      <c r="T62" s="83"/>
      <c r="U62" s="89"/>
      <c r="V62" s="36"/>
      <c r="W62" s="36"/>
      <c r="X62" s="97"/>
      <c r="Y62" s="101"/>
      <c r="Z62" s="101"/>
    </row>
    <row r="63" spans="1:27" s="23" customFormat="1" ht="14.25" customHeight="1">
      <c r="A63" s="137" t="s">
        <v>20</v>
      </c>
      <c r="B63" s="147"/>
      <c r="C63" s="158">
        <f>SUM(C64:C69)</f>
        <v>7441</v>
      </c>
      <c r="D63" s="158">
        <f>SUM(D64:D69)</f>
        <v>3833</v>
      </c>
      <c r="E63" s="158">
        <f>SUM(E64:E69)</f>
        <v>3608</v>
      </c>
      <c r="F63" s="192">
        <f>SUM(F64:F69)</f>
        <v>3495</v>
      </c>
      <c r="G63" s="209">
        <v>977.25599204294815</v>
      </c>
      <c r="H63" s="215">
        <f t="shared" ref="H63:O63" si="19">SUM(H64:H69)</f>
        <v>6.4020717899301376</v>
      </c>
      <c r="I63" s="220">
        <f t="shared" si="19"/>
        <v>7.2629413353837196</v>
      </c>
      <c r="J63" s="225">
        <f t="shared" si="19"/>
        <v>7226</v>
      </c>
      <c r="K63" s="238">
        <f t="shared" si="19"/>
        <v>3660</v>
      </c>
      <c r="L63" s="238">
        <f t="shared" si="19"/>
        <v>3566</v>
      </c>
      <c r="M63" s="247">
        <f t="shared" si="19"/>
        <v>3142</v>
      </c>
      <c r="N63" s="255">
        <f t="shared" si="19"/>
        <v>215</v>
      </c>
      <c r="O63" s="251">
        <f t="shared" si="19"/>
        <v>353</v>
      </c>
      <c r="P63" s="266">
        <f t="shared" ref="P63:P83" si="20">N63/J63*100</f>
        <v>2.9753667312482701</v>
      </c>
      <c r="Q63" s="271">
        <f t="shared" ref="Q63:Q83" si="21">O63/M63*100</f>
        <v>11.234882240611075</v>
      </c>
      <c r="R63" s="282">
        <f t="shared" ref="R63:R83" si="22">C63/F63</f>
        <v>2.1290414878397712</v>
      </c>
      <c r="S63" s="287">
        <f t="shared" ref="S63:S83" si="23">J63/M63</f>
        <v>2.2998090388287715</v>
      </c>
      <c r="T63" s="292">
        <f t="shared" ref="T63:T83" si="24">R63-S63</f>
        <v>-0.17076755098900032</v>
      </c>
      <c r="U63" s="298">
        <f>SUM(U64:U69)</f>
        <v>928</v>
      </c>
      <c r="V63" s="238">
        <f>SUM(V64:V69)</f>
        <v>4561</v>
      </c>
      <c r="W63" s="247">
        <f>SUM(W64:W69)</f>
        <v>1710</v>
      </c>
      <c r="X63" s="334">
        <f t="shared" ref="X63:Z83" si="25">U63/($U63+$V63+$W63)*100</f>
        <v>12.890679261008472</v>
      </c>
      <c r="Y63" s="344">
        <f t="shared" si="25"/>
        <v>63.356021669676345</v>
      </c>
      <c r="Z63" s="350">
        <f t="shared" si="25"/>
        <v>23.753299069315183</v>
      </c>
      <c r="AA63" s="362" t="str">
        <f t="shared" ref="AA63:AA83" si="26">IF(50&lt;Z63,"○","×")</f>
        <v>×</v>
      </c>
    </row>
    <row r="64" spans="1:27" ht="14.25" customHeight="1">
      <c r="A64" s="23"/>
      <c r="B64" s="148" t="s">
        <v>136</v>
      </c>
      <c r="C64" s="159">
        <v>718</v>
      </c>
      <c r="D64" s="174">
        <v>340</v>
      </c>
      <c r="E64" s="174">
        <v>378</v>
      </c>
      <c r="F64" s="193">
        <v>244</v>
      </c>
      <c r="G64" s="210">
        <v>391.83798208896576</v>
      </c>
      <c r="H64" s="216">
        <f t="shared" ref="H64:H69" si="27">C64/$C$6*100</f>
        <v>0.61775131637815328</v>
      </c>
      <c r="I64" s="221">
        <f t="shared" ref="I64:I69" si="28">F64/$F$6*100</f>
        <v>0.50705513185511519</v>
      </c>
      <c r="J64" s="226">
        <v>632</v>
      </c>
      <c r="K64" s="234">
        <v>302</v>
      </c>
      <c r="L64" s="234">
        <v>330</v>
      </c>
      <c r="M64" s="248">
        <v>224</v>
      </c>
      <c r="N64" s="256">
        <f t="shared" ref="N64:N69" si="29">C64-J64</f>
        <v>86</v>
      </c>
      <c r="O64" s="262">
        <f t="shared" ref="O64:O69" si="30">F64-M64</f>
        <v>20</v>
      </c>
      <c r="P64" s="267">
        <f t="shared" si="20"/>
        <v>13.60759493670886</v>
      </c>
      <c r="Q64" s="272">
        <f t="shared" si="21"/>
        <v>8.9285714285714288</v>
      </c>
      <c r="R64" s="283">
        <f t="shared" si="22"/>
        <v>2.942622950819672</v>
      </c>
      <c r="S64" s="288">
        <f t="shared" si="23"/>
        <v>2.8214285714285716</v>
      </c>
      <c r="T64" s="293">
        <f t="shared" si="24"/>
        <v>0.12119437939110034</v>
      </c>
      <c r="U64" s="299">
        <v>106</v>
      </c>
      <c r="V64" s="312">
        <v>354</v>
      </c>
      <c r="W64" s="323">
        <v>254</v>
      </c>
      <c r="X64" s="335">
        <f t="shared" si="25"/>
        <v>14.845938375350141</v>
      </c>
      <c r="Y64" s="345">
        <f t="shared" si="25"/>
        <v>49.579831932773111</v>
      </c>
      <c r="Z64" s="351">
        <f t="shared" si="25"/>
        <v>35.574229691876752</v>
      </c>
      <c r="AA64" s="108" t="str">
        <f t="shared" si="26"/>
        <v>×</v>
      </c>
    </row>
    <row r="65" spans="1:27" ht="14.25" customHeight="1">
      <c r="A65" s="23"/>
      <c r="B65" s="149" t="s">
        <v>140</v>
      </c>
      <c r="C65" s="160">
        <v>342</v>
      </c>
      <c r="D65" s="175">
        <v>181</v>
      </c>
      <c r="E65" s="175">
        <v>161</v>
      </c>
      <c r="F65" s="194">
        <v>120</v>
      </c>
      <c r="G65" s="141">
        <v>205.81555315638008</v>
      </c>
      <c r="H65" s="216">
        <f t="shared" si="27"/>
        <v>0.2942492342636886</v>
      </c>
      <c r="I65" s="221">
        <f t="shared" si="28"/>
        <v>0.24937137632218784</v>
      </c>
      <c r="J65" s="227">
        <v>368</v>
      </c>
      <c r="K65" s="235">
        <v>186</v>
      </c>
      <c r="L65" s="235">
        <v>182</v>
      </c>
      <c r="M65" s="249">
        <v>123</v>
      </c>
      <c r="N65" s="256">
        <f t="shared" si="29"/>
        <v>-26</v>
      </c>
      <c r="O65" s="262">
        <f t="shared" si="30"/>
        <v>-3</v>
      </c>
      <c r="P65" s="268">
        <f t="shared" si="20"/>
        <v>-7.0652173913043477</v>
      </c>
      <c r="Q65" s="273">
        <f t="shared" si="21"/>
        <v>-2.4390243902439024</v>
      </c>
      <c r="R65" s="284">
        <f t="shared" si="22"/>
        <v>2.85</v>
      </c>
      <c r="S65" s="289">
        <f t="shared" si="23"/>
        <v>2.9918699186991868</v>
      </c>
      <c r="T65" s="294">
        <f t="shared" si="24"/>
        <v>-0.14186991869918675</v>
      </c>
      <c r="U65" s="300">
        <v>38</v>
      </c>
      <c r="V65" s="313">
        <v>182</v>
      </c>
      <c r="W65" s="324">
        <v>122</v>
      </c>
      <c r="X65" s="336">
        <f t="shared" si="25"/>
        <v>11.111111111111111</v>
      </c>
      <c r="Y65" s="346">
        <f t="shared" si="25"/>
        <v>53.216374269005854</v>
      </c>
      <c r="Z65" s="352">
        <f t="shared" si="25"/>
        <v>35.672514619883039</v>
      </c>
      <c r="AA65" s="108" t="str">
        <f t="shared" si="26"/>
        <v>×</v>
      </c>
    </row>
    <row r="66" spans="1:27" ht="14.25" customHeight="1">
      <c r="A66" s="23"/>
      <c r="B66" s="149" t="s">
        <v>141</v>
      </c>
      <c r="C66" s="160">
        <v>4636</v>
      </c>
      <c r="D66" s="175">
        <v>2411</v>
      </c>
      <c r="E66" s="175">
        <v>2225</v>
      </c>
      <c r="F66" s="194">
        <v>2337</v>
      </c>
      <c r="G66" s="141">
        <v>2871.9895527972781</v>
      </c>
      <c r="H66" s="216">
        <f t="shared" si="27"/>
        <v>3.9887118422411127</v>
      </c>
      <c r="I66" s="221">
        <f t="shared" si="28"/>
        <v>4.8565075538746072</v>
      </c>
      <c r="J66" s="227">
        <v>4559</v>
      </c>
      <c r="K66" s="235">
        <v>2338</v>
      </c>
      <c r="L66" s="235">
        <v>2221</v>
      </c>
      <c r="M66" s="249">
        <v>2097</v>
      </c>
      <c r="N66" s="256">
        <f t="shared" si="29"/>
        <v>77</v>
      </c>
      <c r="O66" s="262">
        <f t="shared" si="30"/>
        <v>240</v>
      </c>
      <c r="P66" s="268">
        <f t="shared" si="20"/>
        <v>1.6889668787014696</v>
      </c>
      <c r="Q66" s="273">
        <f t="shared" si="21"/>
        <v>11.444921316165951</v>
      </c>
      <c r="R66" s="284">
        <f t="shared" si="22"/>
        <v>1.9837398373983741</v>
      </c>
      <c r="S66" s="289">
        <f t="shared" si="23"/>
        <v>2.1740581783500237</v>
      </c>
      <c r="T66" s="294">
        <f t="shared" si="24"/>
        <v>-0.19031834095164979</v>
      </c>
      <c r="U66" s="300">
        <v>558</v>
      </c>
      <c r="V66" s="313">
        <v>2948</v>
      </c>
      <c r="W66" s="324">
        <v>937</v>
      </c>
      <c r="X66" s="336">
        <f t="shared" si="25"/>
        <v>12.559081701553005</v>
      </c>
      <c r="Y66" s="346">
        <f t="shared" si="25"/>
        <v>66.351564258383974</v>
      </c>
      <c r="Z66" s="352">
        <f t="shared" si="25"/>
        <v>21.089354040063022</v>
      </c>
      <c r="AA66" s="108" t="str">
        <f t="shared" si="26"/>
        <v>×</v>
      </c>
    </row>
    <row r="67" spans="1:27" ht="14.25" customHeight="1">
      <c r="A67" s="23"/>
      <c r="B67" s="149" t="s">
        <v>142</v>
      </c>
      <c r="C67" s="160">
        <v>242</v>
      </c>
      <c r="D67" s="175">
        <v>123</v>
      </c>
      <c r="E67" s="175">
        <v>119</v>
      </c>
      <c r="F67" s="194">
        <v>136</v>
      </c>
      <c r="G67" s="141">
        <v>3146.6412854939836</v>
      </c>
      <c r="H67" s="216">
        <f t="shared" si="27"/>
        <v>0.2082114464672884</v>
      </c>
      <c r="I67" s="221">
        <f t="shared" si="28"/>
        <v>0.28262089316514621</v>
      </c>
      <c r="J67" s="227">
        <v>230</v>
      </c>
      <c r="K67" s="235">
        <v>102</v>
      </c>
      <c r="L67" s="235">
        <v>128</v>
      </c>
      <c r="M67" s="249">
        <v>99</v>
      </c>
      <c r="N67" s="256">
        <f t="shared" si="29"/>
        <v>12</v>
      </c>
      <c r="O67" s="262">
        <f t="shared" si="30"/>
        <v>37</v>
      </c>
      <c r="P67" s="268">
        <f t="shared" si="20"/>
        <v>5.2173913043478262</v>
      </c>
      <c r="Q67" s="273">
        <f t="shared" si="21"/>
        <v>37.373737373737377</v>
      </c>
      <c r="R67" s="284">
        <f t="shared" si="22"/>
        <v>1.7794117647058822</v>
      </c>
      <c r="S67" s="289">
        <f t="shared" si="23"/>
        <v>2.3232323232323231</v>
      </c>
      <c r="T67" s="294">
        <f t="shared" si="24"/>
        <v>-0.54382055852644084</v>
      </c>
      <c r="U67" s="300">
        <v>19</v>
      </c>
      <c r="V67" s="313">
        <v>137</v>
      </c>
      <c r="W67" s="324">
        <v>76</v>
      </c>
      <c r="X67" s="336">
        <f t="shared" si="25"/>
        <v>8.1896551724137936</v>
      </c>
      <c r="Y67" s="346">
        <f t="shared" si="25"/>
        <v>59.051724137931039</v>
      </c>
      <c r="Z67" s="352">
        <f t="shared" si="25"/>
        <v>32.758620689655174</v>
      </c>
      <c r="AA67" s="108" t="str">
        <f t="shared" si="26"/>
        <v>×</v>
      </c>
    </row>
    <row r="68" spans="1:27" ht="14.25" customHeight="1">
      <c r="A68" s="23"/>
      <c r="B68" s="149" t="s">
        <v>143</v>
      </c>
      <c r="C68" s="160">
        <v>575</v>
      </c>
      <c r="D68" s="175">
        <v>299</v>
      </c>
      <c r="E68" s="175">
        <v>276</v>
      </c>
      <c r="F68" s="194">
        <v>294</v>
      </c>
      <c r="G68" s="141">
        <v>3614.9766912589866</v>
      </c>
      <c r="H68" s="216">
        <f t="shared" si="27"/>
        <v>0.49471727982930097</v>
      </c>
      <c r="I68" s="221">
        <f t="shared" si="28"/>
        <v>0.61095987198936008</v>
      </c>
      <c r="J68" s="227">
        <v>536</v>
      </c>
      <c r="K68" s="235">
        <v>282</v>
      </c>
      <c r="L68" s="235">
        <v>254</v>
      </c>
      <c r="M68" s="249">
        <v>262</v>
      </c>
      <c r="N68" s="256">
        <f t="shared" si="29"/>
        <v>39</v>
      </c>
      <c r="O68" s="262">
        <f t="shared" si="30"/>
        <v>32</v>
      </c>
      <c r="P68" s="268">
        <f t="shared" si="20"/>
        <v>7.2761194029850751</v>
      </c>
      <c r="Q68" s="273">
        <f t="shared" si="21"/>
        <v>12.213740458015266</v>
      </c>
      <c r="R68" s="284">
        <f t="shared" si="22"/>
        <v>1.9557823129251699</v>
      </c>
      <c r="S68" s="289">
        <f t="shared" si="23"/>
        <v>2.0458015267175571</v>
      </c>
      <c r="T68" s="294">
        <f t="shared" si="24"/>
        <v>-9.0019213792387198e-002</v>
      </c>
      <c r="U68" s="300">
        <v>69</v>
      </c>
      <c r="V68" s="313">
        <v>379</v>
      </c>
      <c r="W68" s="324">
        <v>112</v>
      </c>
      <c r="X68" s="336">
        <f t="shared" si="25"/>
        <v>12.321428571428573</v>
      </c>
      <c r="Y68" s="346">
        <f t="shared" si="25"/>
        <v>67.678571428571431</v>
      </c>
      <c r="Z68" s="352">
        <f t="shared" si="25"/>
        <v>20</v>
      </c>
      <c r="AA68" s="108" t="str">
        <f t="shared" si="26"/>
        <v>×</v>
      </c>
    </row>
    <row r="69" spans="1:27" ht="14.25" customHeight="1">
      <c r="A69" s="23"/>
      <c r="B69" s="151" t="s">
        <v>144</v>
      </c>
      <c r="C69" s="162">
        <v>928</v>
      </c>
      <c r="D69" s="177">
        <v>479</v>
      </c>
      <c r="E69" s="177">
        <v>449</v>
      </c>
      <c r="F69" s="195">
        <v>364</v>
      </c>
      <c r="G69" s="211">
        <v>408.82408009075186</v>
      </c>
      <c r="H69" s="216">
        <f t="shared" si="27"/>
        <v>0.7984306707505936</v>
      </c>
      <c r="I69" s="221">
        <f t="shared" si="28"/>
        <v>0.75642650817730306</v>
      </c>
      <c r="J69" s="229">
        <v>901</v>
      </c>
      <c r="K69" s="237">
        <v>450</v>
      </c>
      <c r="L69" s="237">
        <v>451</v>
      </c>
      <c r="M69" s="250">
        <v>337</v>
      </c>
      <c r="N69" s="256">
        <f t="shared" si="29"/>
        <v>27</v>
      </c>
      <c r="O69" s="262">
        <f t="shared" si="30"/>
        <v>27</v>
      </c>
      <c r="P69" s="268">
        <f t="shared" si="20"/>
        <v>2.9966703662597114</v>
      </c>
      <c r="Q69" s="273">
        <f t="shared" si="21"/>
        <v>8.0118694362017813</v>
      </c>
      <c r="R69" s="284">
        <f t="shared" si="22"/>
        <v>2.5494505494505493</v>
      </c>
      <c r="S69" s="289">
        <f t="shared" si="23"/>
        <v>2.6735905044510386</v>
      </c>
      <c r="T69" s="294">
        <f t="shared" si="24"/>
        <v>-0.12413995500048935</v>
      </c>
      <c r="U69" s="300">
        <v>138</v>
      </c>
      <c r="V69" s="313">
        <v>561</v>
      </c>
      <c r="W69" s="324">
        <v>209</v>
      </c>
      <c r="X69" s="337">
        <f t="shared" si="25"/>
        <v>15.198237885462554</v>
      </c>
      <c r="Y69" s="347">
        <f t="shared" si="25"/>
        <v>61.784140969162991</v>
      </c>
      <c r="Z69" s="353">
        <f t="shared" si="25"/>
        <v>23.017621145374452</v>
      </c>
      <c r="AA69" s="108" t="str">
        <f t="shared" si="26"/>
        <v>×</v>
      </c>
    </row>
    <row r="70" spans="1:27" s="23" customFormat="1" ht="14.25" customHeight="1">
      <c r="A70" s="137" t="s">
        <v>24</v>
      </c>
      <c r="B70" s="147"/>
      <c r="C70" s="158">
        <f>SUM(C71:C87)</f>
        <v>18716</v>
      </c>
      <c r="D70" s="158">
        <f>SUM(D71:D87)</f>
        <v>9411</v>
      </c>
      <c r="E70" s="158">
        <f>SUM(E71:E87)</f>
        <v>9305</v>
      </c>
      <c r="F70" s="192">
        <f>SUM(F71:F87)</f>
        <v>8175</v>
      </c>
      <c r="G70" s="209">
        <v>1080.8903988859229</v>
      </c>
      <c r="H70" s="215">
        <f t="shared" ref="H70:O70" si="31">SUM(H71:H87)</f>
        <v>16.102832363974258</v>
      </c>
      <c r="I70" s="220">
        <f t="shared" si="31"/>
        <v>16.988425011949044</v>
      </c>
      <c r="J70" s="230">
        <f t="shared" si="31"/>
        <v>18579</v>
      </c>
      <c r="K70" s="239">
        <f t="shared" si="31"/>
        <v>9217</v>
      </c>
      <c r="L70" s="239">
        <f t="shared" si="31"/>
        <v>9362</v>
      </c>
      <c r="M70" s="251">
        <f t="shared" si="31"/>
        <v>7614</v>
      </c>
      <c r="N70" s="255">
        <f t="shared" si="31"/>
        <v>137</v>
      </c>
      <c r="O70" s="251">
        <f t="shared" si="31"/>
        <v>561</v>
      </c>
      <c r="P70" s="266">
        <f t="shared" si="20"/>
        <v>0.73739167877711376</v>
      </c>
      <c r="Q70" s="271">
        <f t="shared" si="21"/>
        <v>7.3680063041765163</v>
      </c>
      <c r="R70" s="282">
        <f t="shared" si="22"/>
        <v>2.2894189602446482</v>
      </c>
      <c r="S70" s="287">
        <f t="shared" si="23"/>
        <v>2.4401103230890464</v>
      </c>
      <c r="T70" s="292">
        <f t="shared" si="24"/>
        <v>-0.15069136284439821</v>
      </c>
      <c r="U70" s="298">
        <f>SUM(U71:U87)</f>
        <v>2174</v>
      </c>
      <c r="V70" s="238">
        <f>SUM(V71:V87)</f>
        <v>11241</v>
      </c>
      <c r="W70" s="247">
        <f>SUM(W71:W87)</f>
        <v>5003</v>
      </c>
      <c r="X70" s="334">
        <f t="shared" si="25"/>
        <v>11.803670322510587</v>
      </c>
      <c r="Y70" s="344">
        <f t="shared" si="25"/>
        <v>61.032685416440437</v>
      </c>
      <c r="Z70" s="350">
        <f t="shared" si="25"/>
        <v>27.163644261048976</v>
      </c>
      <c r="AA70" s="362" t="str">
        <f t="shared" si="26"/>
        <v>×</v>
      </c>
    </row>
    <row r="71" spans="1:27" ht="14.25" customHeight="1">
      <c r="A71" s="23"/>
      <c r="B71" s="148" t="s">
        <v>146</v>
      </c>
      <c r="C71" s="159">
        <v>955</v>
      </c>
      <c r="D71" s="174">
        <v>504</v>
      </c>
      <c r="E71" s="174">
        <v>451</v>
      </c>
      <c r="F71" s="193">
        <v>452</v>
      </c>
      <c r="G71" s="210">
        <v>2735.4029019330846</v>
      </c>
      <c r="H71" s="216">
        <f t="shared" ref="H71:H83" si="32">C71/$C$6*100</f>
        <v>0.82166087345562144</v>
      </c>
      <c r="I71" s="221">
        <f t="shared" ref="I71:I83" si="33">F71/$F$6*100</f>
        <v>0.93929885081357412</v>
      </c>
      <c r="J71" s="226">
        <v>893</v>
      </c>
      <c r="K71" s="234">
        <v>457</v>
      </c>
      <c r="L71" s="234">
        <v>436</v>
      </c>
      <c r="M71" s="248">
        <v>388</v>
      </c>
      <c r="N71" s="256">
        <f t="shared" ref="N71:N83" si="34">C71-J71</f>
        <v>62</v>
      </c>
      <c r="O71" s="262">
        <f t="shared" ref="O71:O83" si="35">F71-M71</f>
        <v>64</v>
      </c>
      <c r="P71" s="267">
        <f t="shared" si="20"/>
        <v>6.9428891377379625</v>
      </c>
      <c r="Q71" s="272">
        <f t="shared" si="21"/>
        <v>16.494845360824741</v>
      </c>
      <c r="R71" s="283">
        <f t="shared" si="22"/>
        <v>2.1128318584070795</v>
      </c>
      <c r="S71" s="288">
        <f t="shared" si="23"/>
        <v>2.3015463917525771</v>
      </c>
      <c r="T71" s="293">
        <f t="shared" si="24"/>
        <v>-0.18871453334549759</v>
      </c>
      <c r="U71" s="299">
        <v>88</v>
      </c>
      <c r="V71" s="312">
        <v>539</v>
      </c>
      <c r="W71" s="323">
        <v>306</v>
      </c>
      <c r="X71" s="335">
        <f t="shared" si="25"/>
        <v>9.4319399785637739</v>
      </c>
      <c r="Y71" s="345">
        <f t="shared" si="25"/>
        <v>57.770632368703112</v>
      </c>
      <c r="Z71" s="351">
        <f t="shared" si="25"/>
        <v>32.79742765273312</v>
      </c>
      <c r="AA71" s="108" t="str">
        <f t="shared" si="26"/>
        <v>×</v>
      </c>
    </row>
    <row r="72" spans="1:27" ht="14.25" customHeight="1">
      <c r="A72" s="23"/>
      <c r="B72" s="149" t="s">
        <v>147</v>
      </c>
      <c r="C72" s="160">
        <v>927</v>
      </c>
      <c r="D72" s="175">
        <v>463</v>
      </c>
      <c r="E72" s="175">
        <v>464</v>
      </c>
      <c r="F72" s="194">
        <v>344</v>
      </c>
      <c r="G72" s="141">
        <v>1731.0436251003939</v>
      </c>
      <c r="H72" s="216">
        <f t="shared" si="32"/>
        <v>0.7975702928726297</v>
      </c>
      <c r="I72" s="221">
        <f t="shared" si="33"/>
        <v>0.71486461212360508</v>
      </c>
      <c r="J72" s="227">
        <v>887</v>
      </c>
      <c r="K72" s="235">
        <v>429</v>
      </c>
      <c r="L72" s="235">
        <v>458</v>
      </c>
      <c r="M72" s="249">
        <v>337</v>
      </c>
      <c r="N72" s="256">
        <f t="shared" si="34"/>
        <v>40</v>
      </c>
      <c r="O72" s="262">
        <f t="shared" si="35"/>
        <v>7</v>
      </c>
      <c r="P72" s="268">
        <f t="shared" si="20"/>
        <v>4.5095828635851181</v>
      </c>
      <c r="Q72" s="273">
        <f t="shared" si="21"/>
        <v>2.0771513353115725</v>
      </c>
      <c r="R72" s="284">
        <f t="shared" si="22"/>
        <v>2.6947674418604652</v>
      </c>
      <c r="S72" s="289">
        <f t="shared" si="23"/>
        <v>2.6320474777448073</v>
      </c>
      <c r="T72" s="294">
        <f t="shared" si="24"/>
        <v>6.2719964115657945e-002</v>
      </c>
      <c r="U72" s="300">
        <v>134</v>
      </c>
      <c r="V72" s="313">
        <v>476</v>
      </c>
      <c r="W72" s="324">
        <v>314</v>
      </c>
      <c r="X72" s="336">
        <f t="shared" si="25"/>
        <v>14.502164502164502</v>
      </c>
      <c r="Y72" s="346">
        <f t="shared" si="25"/>
        <v>51.515151515151516</v>
      </c>
      <c r="Z72" s="352">
        <f t="shared" si="25"/>
        <v>33.98268398268398</v>
      </c>
      <c r="AA72" s="108" t="str">
        <f t="shared" si="26"/>
        <v>×</v>
      </c>
    </row>
    <row r="73" spans="1:27" ht="14.25" customHeight="1">
      <c r="A73" s="23"/>
      <c r="B73" s="149" t="s">
        <v>148</v>
      </c>
      <c r="C73" s="160">
        <v>1347</v>
      </c>
      <c r="D73" s="175">
        <v>668</v>
      </c>
      <c r="E73" s="175">
        <v>679</v>
      </c>
      <c r="F73" s="194">
        <v>578</v>
      </c>
      <c r="G73" s="141">
        <v>3800.442623191333</v>
      </c>
      <c r="H73" s="216">
        <f t="shared" si="32"/>
        <v>1.1589290016175102</v>
      </c>
      <c r="I73" s="221">
        <f t="shared" si="33"/>
        <v>1.2011387959518713</v>
      </c>
      <c r="J73" s="227">
        <v>1272</v>
      </c>
      <c r="K73" s="235">
        <v>644</v>
      </c>
      <c r="L73" s="235">
        <v>628</v>
      </c>
      <c r="M73" s="249">
        <v>528</v>
      </c>
      <c r="N73" s="256">
        <f t="shared" si="34"/>
        <v>75</v>
      </c>
      <c r="O73" s="262">
        <f t="shared" si="35"/>
        <v>50</v>
      </c>
      <c r="P73" s="268">
        <f t="shared" si="20"/>
        <v>5.8962264150943398</v>
      </c>
      <c r="Q73" s="273">
        <f t="shared" si="21"/>
        <v>9.4696969696969688</v>
      </c>
      <c r="R73" s="284">
        <f t="shared" si="22"/>
        <v>2.3304498269896192</v>
      </c>
      <c r="S73" s="289">
        <f t="shared" si="23"/>
        <v>2.4090909090909092</v>
      </c>
      <c r="T73" s="294">
        <f t="shared" si="24"/>
        <v>-7.864108210128995e-002</v>
      </c>
      <c r="U73" s="300">
        <v>162</v>
      </c>
      <c r="V73" s="313">
        <v>750</v>
      </c>
      <c r="W73" s="324">
        <v>424</v>
      </c>
      <c r="X73" s="336">
        <f t="shared" si="25"/>
        <v>12.125748502994012</v>
      </c>
      <c r="Y73" s="346">
        <f t="shared" si="25"/>
        <v>56.137724550898206</v>
      </c>
      <c r="Z73" s="352">
        <f t="shared" si="25"/>
        <v>31.736526946107784</v>
      </c>
      <c r="AA73" s="108" t="str">
        <f t="shared" si="26"/>
        <v>×</v>
      </c>
    </row>
    <row r="74" spans="1:27" ht="14.25" customHeight="1">
      <c r="A74" s="23"/>
      <c r="B74" s="149" t="s">
        <v>149</v>
      </c>
      <c r="C74" s="160">
        <v>1680</v>
      </c>
      <c r="D74" s="175">
        <v>823</v>
      </c>
      <c r="E74" s="175">
        <v>857</v>
      </c>
      <c r="F74" s="194">
        <v>656</v>
      </c>
      <c r="G74" s="141">
        <v>4287.0649298950048</v>
      </c>
      <c r="H74" s="216">
        <f t="shared" si="32"/>
        <v>1.445434834979523</v>
      </c>
      <c r="I74" s="221">
        <f t="shared" si="33"/>
        <v>1.3632301905612936</v>
      </c>
      <c r="J74" s="227">
        <v>1607</v>
      </c>
      <c r="K74" s="235">
        <v>795</v>
      </c>
      <c r="L74" s="235">
        <v>812</v>
      </c>
      <c r="M74" s="249">
        <v>600</v>
      </c>
      <c r="N74" s="256">
        <f t="shared" si="34"/>
        <v>73</v>
      </c>
      <c r="O74" s="262">
        <f t="shared" si="35"/>
        <v>56</v>
      </c>
      <c r="P74" s="268">
        <f t="shared" si="20"/>
        <v>4.542626011200996</v>
      </c>
      <c r="Q74" s="273">
        <f t="shared" si="21"/>
        <v>9.3333333333333339</v>
      </c>
      <c r="R74" s="284">
        <f t="shared" si="22"/>
        <v>2.5609756097560976</v>
      </c>
      <c r="S74" s="289">
        <f t="shared" si="23"/>
        <v>2.6783333333333332</v>
      </c>
      <c r="T74" s="294">
        <f t="shared" si="24"/>
        <v>-0.11735772357723562</v>
      </c>
      <c r="U74" s="300">
        <v>253</v>
      </c>
      <c r="V74" s="313">
        <v>1066</v>
      </c>
      <c r="W74" s="324">
        <v>332</v>
      </c>
      <c r="X74" s="336">
        <f t="shared" si="25"/>
        <v>15.32404603270745</v>
      </c>
      <c r="Y74" s="346">
        <f t="shared" si="25"/>
        <v>64.566929133858267</v>
      </c>
      <c r="Z74" s="352">
        <f t="shared" si="25"/>
        <v>20.109024833434283</v>
      </c>
      <c r="AA74" s="108" t="str">
        <f t="shared" si="26"/>
        <v>×</v>
      </c>
    </row>
    <row r="75" spans="1:27" ht="14.25" customHeight="1">
      <c r="A75" s="23"/>
      <c r="B75" s="149" t="s">
        <v>150</v>
      </c>
      <c r="C75" s="160">
        <v>1401</v>
      </c>
      <c r="D75" s="175">
        <v>730</v>
      </c>
      <c r="E75" s="175">
        <v>671</v>
      </c>
      <c r="F75" s="194">
        <v>519</v>
      </c>
      <c r="G75" s="141">
        <v>7205.8412060963165</v>
      </c>
      <c r="H75" s="216">
        <f t="shared" si="32"/>
        <v>1.2053894070275664</v>
      </c>
      <c r="I75" s="221">
        <f t="shared" si="33"/>
        <v>1.0785312025934624</v>
      </c>
      <c r="J75" s="227">
        <v>1507</v>
      </c>
      <c r="K75" s="235">
        <v>794</v>
      </c>
      <c r="L75" s="235">
        <v>713</v>
      </c>
      <c r="M75" s="249">
        <v>522</v>
      </c>
      <c r="N75" s="256">
        <f t="shared" si="34"/>
        <v>-106</v>
      </c>
      <c r="O75" s="262">
        <f t="shared" si="35"/>
        <v>-3</v>
      </c>
      <c r="P75" s="268">
        <f t="shared" si="20"/>
        <v>-7.0338420703384212</v>
      </c>
      <c r="Q75" s="273">
        <f t="shared" si="21"/>
        <v>-0.57471264367816088</v>
      </c>
      <c r="R75" s="284">
        <f t="shared" si="22"/>
        <v>2.699421965317919</v>
      </c>
      <c r="S75" s="289">
        <f t="shared" si="23"/>
        <v>2.8869731800766285</v>
      </c>
      <c r="T75" s="294">
        <f t="shared" si="24"/>
        <v>-0.18755121475870951</v>
      </c>
      <c r="U75" s="300">
        <v>238</v>
      </c>
      <c r="V75" s="313">
        <v>965</v>
      </c>
      <c r="W75" s="324">
        <v>195</v>
      </c>
      <c r="X75" s="336">
        <f t="shared" si="25"/>
        <v>17.024320457796851</v>
      </c>
      <c r="Y75" s="346">
        <f t="shared" si="25"/>
        <v>69.027181688125893</v>
      </c>
      <c r="Z75" s="352">
        <f t="shared" si="25"/>
        <v>13.948497854077251</v>
      </c>
      <c r="AA75" s="108" t="str">
        <f t="shared" si="26"/>
        <v>×</v>
      </c>
    </row>
    <row r="76" spans="1:27" ht="14.25" customHeight="1">
      <c r="A76" s="23"/>
      <c r="B76" s="149" t="s">
        <v>137</v>
      </c>
      <c r="C76" s="160">
        <v>1533</v>
      </c>
      <c r="D76" s="175">
        <v>730</v>
      </c>
      <c r="E76" s="175">
        <v>803</v>
      </c>
      <c r="F76" s="194">
        <v>676</v>
      </c>
      <c r="G76" s="141">
        <v>1731.2407417299376</v>
      </c>
      <c r="H76" s="216">
        <f t="shared" si="32"/>
        <v>1.3189592869188147</v>
      </c>
      <c r="I76" s="221">
        <f t="shared" si="33"/>
        <v>1.4047920866149914</v>
      </c>
      <c r="J76" s="227">
        <v>1786</v>
      </c>
      <c r="K76" s="235">
        <v>834</v>
      </c>
      <c r="L76" s="235">
        <v>952</v>
      </c>
      <c r="M76" s="249">
        <v>712</v>
      </c>
      <c r="N76" s="256">
        <f t="shared" si="34"/>
        <v>-253</v>
      </c>
      <c r="O76" s="262">
        <f t="shared" si="35"/>
        <v>-36</v>
      </c>
      <c r="P76" s="268">
        <f t="shared" si="20"/>
        <v>-14.165733482642779</v>
      </c>
      <c r="Q76" s="273">
        <f t="shared" si="21"/>
        <v>-5.0561797752808983</v>
      </c>
      <c r="R76" s="284">
        <f t="shared" si="22"/>
        <v>2.2677514792899407</v>
      </c>
      <c r="S76" s="289">
        <f t="shared" si="23"/>
        <v>2.5084269662921348</v>
      </c>
      <c r="T76" s="294">
        <f t="shared" si="24"/>
        <v>-0.2406754870021941</v>
      </c>
      <c r="U76" s="300">
        <v>138</v>
      </c>
      <c r="V76" s="313">
        <v>890</v>
      </c>
      <c r="W76" s="324">
        <v>499</v>
      </c>
      <c r="X76" s="336">
        <f t="shared" si="25"/>
        <v>9.0373280943025556</v>
      </c>
      <c r="Y76" s="346">
        <f t="shared" si="25"/>
        <v>58.284217419777342</v>
      </c>
      <c r="Z76" s="352">
        <f t="shared" si="25"/>
        <v>32.678454485920106</v>
      </c>
      <c r="AA76" s="108" t="str">
        <f t="shared" si="26"/>
        <v>×</v>
      </c>
    </row>
    <row r="77" spans="1:27" ht="14.25" customHeight="1">
      <c r="A77" s="23"/>
      <c r="B77" s="149" t="s">
        <v>151</v>
      </c>
      <c r="C77" s="160">
        <v>184</v>
      </c>
      <c r="D77" s="175">
        <v>96</v>
      </c>
      <c r="E77" s="175">
        <v>88</v>
      </c>
      <c r="F77" s="194">
        <v>68</v>
      </c>
      <c r="G77" s="141">
        <v>214.22592895173781</v>
      </c>
      <c r="H77" s="216">
        <f t="shared" si="32"/>
        <v>0.15830952954537633</v>
      </c>
      <c r="I77" s="221">
        <f t="shared" si="33"/>
        <v>0.14131044658257311</v>
      </c>
      <c r="J77" s="227">
        <v>202</v>
      </c>
      <c r="K77" s="235">
        <v>101</v>
      </c>
      <c r="L77" s="235">
        <v>101</v>
      </c>
      <c r="M77" s="249">
        <v>66</v>
      </c>
      <c r="N77" s="256">
        <f t="shared" si="34"/>
        <v>-18</v>
      </c>
      <c r="O77" s="262">
        <f t="shared" si="35"/>
        <v>2</v>
      </c>
      <c r="P77" s="268">
        <f t="shared" si="20"/>
        <v>-8.9108910891089099</v>
      </c>
      <c r="Q77" s="273">
        <f t="shared" si="21"/>
        <v>3.0303030303030303</v>
      </c>
      <c r="R77" s="284">
        <f t="shared" si="22"/>
        <v>2.7058823529411766</v>
      </c>
      <c r="S77" s="289">
        <f t="shared" si="23"/>
        <v>3.0606060606060606</v>
      </c>
      <c r="T77" s="294">
        <f t="shared" si="24"/>
        <v>-0.35472370766488392</v>
      </c>
      <c r="U77" s="300">
        <v>15</v>
      </c>
      <c r="V77" s="313">
        <v>87</v>
      </c>
      <c r="W77" s="324">
        <v>82</v>
      </c>
      <c r="X77" s="336">
        <f t="shared" si="25"/>
        <v>8.1521739130434785</v>
      </c>
      <c r="Y77" s="346">
        <f t="shared" si="25"/>
        <v>47.282608695652172</v>
      </c>
      <c r="Z77" s="352">
        <f t="shared" si="25"/>
        <v>44.565217391304344</v>
      </c>
      <c r="AA77" s="108" t="str">
        <f t="shared" si="26"/>
        <v>×</v>
      </c>
    </row>
    <row r="78" spans="1:27" ht="14.25" customHeight="1">
      <c r="A78" s="23"/>
      <c r="B78" s="149" t="s">
        <v>99</v>
      </c>
      <c r="C78" s="160">
        <v>969</v>
      </c>
      <c r="D78" s="175">
        <v>479</v>
      </c>
      <c r="E78" s="175">
        <v>490</v>
      </c>
      <c r="F78" s="194">
        <v>467</v>
      </c>
      <c r="G78" s="141">
        <v>1522.7629488673801</v>
      </c>
      <c r="H78" s="216">
        <f t="shared" si="32"/>
        <v>0.83370616374711781</v>
      </c>
      <c r="I78" s="221">
        <f t="shared" si="33"/>
        <v>0.97047027285384724</v>
      </c>
      <c r="J78" s="227">
        <v>1068</v>
      </c>
      <c r="K78" s="235">
        <v>499</v>
      </c>
      <c r="L78" s="235">
        <v>569</v>
      </c>
      <c r="M78" s="249">
        <v>454</v>
      </c>
      <c r="N78" s="256">
        <f t="shared" si="34"/>
        <v>-99</v>
      </c>
      <c r="O78" s="262">
        <f t="shared" si="35"/>
        <v>13</v>
      </c>
      <c r="P78" s="268">
        <f t="shared" si="20"/>
        <v>-9.2696629213483153</v>
      </c>
      <c r="Q78" s="273">
        <f t="shared" si="21"/>
        <v>2.8634361233480177</v>
      </c>
      <c r="R78" s="284">
        <f t="shared" si="22"/>
        <v>2.074946466809422</v>
      </c>
      <c r="S78" s="289">
        <f t="shared" si="23"/>
        <v>2.3524229074889869</v>
      </c>
      <c r="T78" s="294">
        <f t="shared" si="24"/>
        <v>-0.2774764406795649</v>
      </c>
      <c r="U78" s="300">
        <v>98</v>
      </c>
      <c r="V78" s="313">
        <v>586</v>
      </c>
      <c r="W78" s="324">
        <v>267</v>
      </c>
      <c r="X78" s="336">
        <f t="shared" si="25"/>
        <v>10.304942166140904</v>
      </c>
      <c r="Y78" s="346">
        <f t="shared" si="25"/>
        <v>61.619348054679293</v>
      </c>
      <c r="Z78" s="352">
        <f t="shared" si="25"/>
        <v>28.075709779179807</v>
      </c>
      <c r="AA78" s="108" t="str">
        <f t="shared" si="26"/>
        <v>×</v>
      </c>
    </row>
    <row r="79" spans="1:27" ht="14.25" customHeight="1">
      <c r="A79" s="23"/>
      <c r="B79" s="149" t="s">
        <v>152</v>
      </c>
      <c r="C79" s="160">
        <v>125</v>
      </c>
      <c r="D79" s="175">
        <v>65</v>
      </c>
      <c r="E79" s="175">
        <v>60</v>
      </c>
      <c r="F79" s="194">
        <v>46</v>
      </c>
      <c r="G79" s="141">
        <v>110.22227865602889</v>
      </c>
      <c r="H79" s="216">
        <f t="shared" si="32"/>
        <v>0.10754723474550024</v>
      </c>
      <c r="I79" s="221">
        <f t="shared" si="33"/>
        <v>9.5592360923505329e-002</v>
      </c>
      <c r="J79" s="227">
        <v>143</v>
      </c>
      <c r="K79" s="235">
        <v>69</v>
      </c>
      <c r="L79" s="235">
        <v>74</v>
      </c>
      <c r="M79" s="249">
        <v>47</v>
      </c>
      <c r="N79" s="256">
        <f t="shared" si="34"/>
        <v>-18</v>
      </c>
      <c r="O79" s="262">
        <f t="shared" si="35"/>
        <v>-1</v>
      </c>
      <c r="P79" s="268">
        <f t="shared" si="20"/>
        <v>-12.587412587412588</v>
      </c>
      <c r="Q79" s="273">
        <f t="shared" si="21"/>
        <v>-2.1276595744680851</v>
      </c>
      <c r="R79" s="284">
        <f t="shared" si="22"/>
        <v>2.7173913043478262</v>
      </c>
      <c r="S79" s="289">
        <f t="shared" si="23"/>
        <v>3.0425531914893615</v>
      </c>
      <c r="T79" s="294">
        <f t="shared" si="24"/>
        <v>-0.32516188714153538</v>
      </c>
      <c r="U79" s="300">
        <v>5</v>
      </c>
      <c r="V79" s="313">
        <v>55</v>
      </c>
      <c r="W79" s="324">
        <v>65</v>
      </c>
      <c r="X79" s="336">
        <f t="shared" si="25"/>
        <v>4</v>
      </c>
      <c r="Y79" s="346">
        <f t="shared" si="25"/>
        <v>44</v>
      </c>
      <c r="Z79" s="352">
        <f t="shared" si="25"/>
        <v>52</v>
      </c>
      <c r="AA79" s="108" t="str">
        <f t="shared" si="26"/>
        <v>○</v>
      </c>
    </row>
    <row r="80" spans="1:27" ht="14.25" customHeight="1">
      <c r="A80" s="23"/>
      <c r="B80" s="149" t="s">
        <v>132</v>
      </c>
      <c r="C80" s="160">
        <v>444</v>
      </c>
      <c r="D80" s="175">
        <v>214</v>
      </c>
      <c r="E80" s="175">
        <v>230</v>
      </c>
      <c r="F80" s="194">
        <v>170</v>
      </c>
      <c r="G80" s="141">
        <v>91.841097525937343</v>
      </c>
      <c r="H80" s="216">
        <f t="shared" si="32"/>
        <v>0.3820077778160168</v>
      </c>
      <c r="I80" s="221">
        <f t="shared" si="33"/>
        <v>0.35327611645643275</v>
      </c>
      <c r="J80" s="227">
        <v>473</v>
      </c>
      <c r="K80" s="235">
        <v>223</v>
      </c>
      <c r="L80" s="235">
        <v>250</v>
      </c>
      <c r="M80" s="249">
        <v>166</v>
      </c>
      <c r="N80" s="256">
        <f t="shared" si="34"/>
        <v>-29</v>
      </c>
      <c r="O80" s="262">
        <f t="shared" si="35"/>
        <v>4</v>
      </c>
      <c r="P80" s="268">
        <f t="shared" si="20"/>
        <v>-6.1310782241014801</v>
      </c>
      <c r="Q80" s="273">
        <f t="shared" si="21"/>
        <v>2.4096385542168677</v>
      </c>
      <c r="R80" s="284">
        <f t="shared" si="22"/>
        <v>2.611764705882353</v>
      </c>
      <c r="S80" s="289">
        <f t="shared" si="23"/>
        <v>2.8493975903614457</v>
      </c>
      <c r="T80" s="294">
        <f t="shared" si="24"/>
        <v>-0.2376328844790927</v>
      </c>
      <c r="U80" s="300">
        <v>44</v>
      </c>
      <c r="V80" s="313">
        <v>273</v>
      </c>
      <c r="W80" s="324">
        <v>127</v>
      </c>
      <c r="X80" s="336">
        <f t="shared" si="25"/>
        <v>9.9099099099099099</v>
      </c>
      <c r="Y80" s="346">
        <f t="shared" si="25"/>
        <v>61.486486486486491</v>
      </c>
      <c r="Z80" s="352">
        <f t="shared" si="25"/>
        <v>28.603603603603606</v>
      </c>
      <c r="AA80" s="108" t="str">
        <f t="shared" si="26"/>
        <v>×</v>
      </c>
    </row>
    <row r="81" spans="1:27" ht="14.25" customHeight="1">
      <c r="A81" s="23"/>
      <c r="B81" s="149" t="s">
        <v>153</v>
      </c>
      <c r="C81" s="160">
        <v>147</v>
      </c>
      <c r="D81" s="175">
        <v>70</v>
      </c>
      <c r="E81" s="175">
        <v>77</v>
      </c>
      <c r="F81" s="194">
        <v>56</v>
      </c>
      <c r="G81" s="141">
        <v>563.90782753934025</v>
      </c>
      <c r="H81" s="216">
        <f t="shared" si="32"/>
        <v>0.12647554806070826</v>
      </c>
      <c r="I81" s="221">
        <f t="shared" si="33"/>
        <v>0.11637330895035432</v>
      </c>
      <c r="J81" s="227">
        <v>152</v>
      </c>
      <c r="K81" s="235">
        <v>71</v>
      </c>
      <c r="L81" s="235">
        <v>81</v>
      </c>
      <c r="M81" s="249">
        <v>56</v>
      </c>
      <c r="N81" s="256">
        <f t="shared" si="34"/>
        <v>-5</v>
      </c>
      <c r="O81" s="263">
        <f t="shared" si="35"/>
        <v>0</v>
      </c>
      <c r="P81" s="268">
        <f t="shared" si="20"/>
        <v>-3.2894736842105261</v>
      </c>
      <c r="Q81" s="274">
        <f t="shared" si="21"/>
        <v>0</v>
      </c>
      <c r="R81" s="284">
        <f t="shared" si="22"/>
        <v>2.625</v>
      </c>
      <c r="S81" s="289">
        <f t="shared" si="23"/>
        <v>2.7142857142857144</v>
      </c>
      <c r="T81" s="294">
        <f t="shared" si="24"/>
        <v>-8.9285714285714413e-002</v>
      </c>
      <c r="U81" s="300">
        <v>15</v>
      </c>
      <c r="V81" s="313">
        <v>82</v>
      </c>
      <c r="W81" s="324">
        <v>50</v>
      </c>
      <c r="X81" s="336">
        <f t="shared" si="25"/>
        <v>10.204081632653061</v>
      </c>
      <c r="Y81" s="346">
        <f t="shared" si="25"/>
        <v>55.782312925170061</v>
      </c>
      <c r="Z81" s="352">
        <f t="shared" si="25"/>
        <v>34.013605442176868</v>
      </c>
      <c r="AA81" s="108" t="str">
        <f t="shared" si="26"/>
        <v>×</v>
      </c>
    </row>
    <row r="82" spans="1:27" ht="14.25" customHeight="1">
      <c r="A82" s="23"/>
      <c r="B82" s="149" t="s">
        <v>154</v>
      </c>
      <c r="C82" s="160">
        <v>4550</v>
      </c>
      <c r="D82" s="175">
        <v>2333</v>
      </c>
      <c r="E82" s="175">
        <v>2217</v>
      </c>
      <c r="F82" s="194">
        <v>2118</v>
      </c>
      <c r="G82" s="141">
        <v>3772.4491817930825</v>
      </c>
      <c r="H82" s="216">
        <f t="shared" si="32"/>
        <v>3.9147193447362083</v>
      </c>
      <c r="I82" s="221">
        <f t="shared" si="33"/>
        <v>4.4014047920866144</v>
      </c>
      <c r="J82" s="227">
        <v>4237</v>
      </c>
      <c r="K82" s="235">
        <v>2145</v>
      </c>
      <c r="L82" s="235">
        <v>2092</v>
      </c>
      <c r="M82" s="249">
        <v>1905</v>
      </c>
      <c r="N82" s="256">
        <f t="shared" si="34"/>
        <v>313</v>
      </c>
      <c r="O82" s="262">
        <f t="shared" si="35"/>
        <v>213</v>
      </c>
      <c r="P82" s="268">
        <f t="shared" si="20"/>
        <v>7.3873023365588857</v>
      </c>
      <c r="Q82" s="273">
        <f t="shared" si="21"/>
        <v>11.181102362204724</v>
      </c>
      <c r="R82" s="284">
        <f t="shared" si="22"/>
        <v>2.1482530689329558</v>
      </c>
      <c r="S82" s="289">
        <f t="shared" si="23"/>
        <v>2.2241469816272965</v>
      </c>
      <c r="T82" s="294">
        <f t="shared" si="24"/>
        <v>-7.5893912694340759e-002</v>
      </c>
      <c r="U82" s="300">
        <v>505</v>
      </c>
      <c r="V82" s="313">
        <v>2763</v>
      </c>
      <c r="W82" s="324">
        <v>1170</v>
      </c>
      <c r="X82" s="336">
        <f t="shared" si="25"/>
        <v>11.378999549346553</v>
      </c>
      <c r="Y82" s="346">
        <f t="shared" si="25"/>
        <v>62.257773771969362</v>
      </c>
      <c r="Z82" s="352">
        <f t="shared" si="25"/>
        <v>26.363226678684093</v>
      </c>
      <c r="AA82" s="108" t="str">
        <f t="shared" si="26"/>
        <v>×</v>
      </c>
    </row>
    <row r="83" spans="1:27" ht="14.25" customHeight="1">
      <c r="A83" s="23"/>
      <c r="B83" s="149" t="s">
        <v>112</v>
      </c>
      <c r="C83" s="160">
        <v>3287</v>
      </c>
      <c r="D83" s="175">
        <v>1632</v>
      </c>
      <c r="E83" s="175">
        <v>1655</v>
      </c>
      <c r="F83" s="194">
        <v>1520</v>
      </c>
      <c r="G83" s="141">
        <v>1579.4575757310747</v>
      </c>
      <c r="H83" s="216">
        <f t="shared" si="32"/>
        <v>2.8280620848676739</v>
      </c>
      <c r="I83" s="221">
        <f t="shared" si="33"/>
        <v>3.1587041000810459</v>
      </c>
      <c r="J83" s="227">
        <v>3147</v>
      </c>
      <c r="K83" s="235">
        <v>1541</v>
      </c>
      <c r="L83" s="235">
        <v>1606</v>
      </c>
      <c r="M83" s="249">
        <v>1386</v>
      </c>
      <c r="N83" s="256">
        <f t="shared" si="34"/>
        <v>140</v>
      </c>
      <c r="O83" s="262">
        <f t="shared" si="35"/>
        <v>134</v>
      </c>
      <c r="P83" s="268">
        <f t="shared" si="20"/>
        <v>4.4486812837623129</v>
      </c>
      <c r="Q83" s="273">
        <f t="shared" si="21"/>
        <v>9.6681096681096683</v>
      </c>
      <c r="R83" s="284">
        <f t="shared" si="22"/>
        <v>2.1625000000000001</v>
      </c>
      <c r="S83" s="289">
        <f t="shared" si="23"/>
        <v>2.2705627705627704</v>
      </c>
      <c r="T83" s="294">
        <f t="shared" si="24"/>
        <v>-0.10806277056277036</v>
      </c>
      <c r="U83" s="300">
        <v>374</v>
      </c>
      <c r="V83" s="313">
        <v>2011</v>
      </c>
      <c r="W83" s="324">
        <v>828</v>
      </c>
      <c r="X83" s="336">
        <f t="shared" si="25"/>
        <v>11.640211640211639</v>
      </c>
      <c r="Y83" s="346">
        <f t="shared" si="25"/>
        <v>62.58948023653906</v>
      </c>
      <c r="Z83" s="352">
        <f t="shared" si="25"/>
        <v>25.770308123249297</v>
      </c>
      <c r="AA83" s="108" t="str">
        <f t="shared" si="26"/>
        <v>×</v>
      </c>
    </row>
    <row r="84" spans="1:27" ht="14.25" customHeight="1">
      <c r="A84" s="23"/>
      <c r="B84" s="149" t="s">
        <v>155</v>
      </c>
      <c r="C84" s="160" t="s">
        <v>217</v>
      </c>
      <c r="D84" s="160" t="s">
        <v>217</v>
      </c>
      <c r="E84" s="160" t="s">
        <v>217</v>
      </c>
      <c r="F84" s="194" t="s">
        <v>217</v>
      </c>
      <c r="G84" s="212">
        <v>0</v>
      </c>
      <c r="H84" s="170">
        <v>0</v>
      </c>
      <c r="I84" s="199">
        <v>0</v>
      </c>
      <c r="J84" s="170">
        <v>0</v>
      </c>
      <c r="K84" s="170">
        <v>0</v>
      </c>
      <c r="L84" s="170">
        <v>0</v>
      </c>
      <c r="M84" s="199">
        <v>0</v>
      </c>
      <c r="N84" s="170">
        <v>0</v>
      </c>
      <c r="O84" s="199">
        <v>0</v>
      </c>
      <c r="P84" s="170">
        <v>0</v>
      </c>
      <c r="Q84" s="199">
        <v>0</v>
      </c>
      <c r="R84" s="170">
        <v>0</v>
      </c>
      <c r="S84" s="199">
        <v>0</v>
      </c>
      <c r="T84" s="296">
        <v>0</v>
      </c>
      <c r="U84" s="302" t="s">
        <v>217</v>
      </c>
      <c r="V84" s="302" t="s">
        <v>217</v>
      </c>
      <c r="W84" s="326" t="s">
        <v>217</v>
      </c>
      <c r="X84" s="170">
        <v>0</v>
      </c>
      <c r="Y84" s="170">
        <v>0</v>
      </c>
      <c r="Z84" s="200">
        <v>0</v>
      </c>
      <c r="AA84" s="108" t="s">
        <v>217</v>
      </c>
    </row>
    <row r="85" spans="1:27" ht="14.25" customHeight="1">
      <c r="A85" s="23"/>
      <c r="B85" s="149" t="s">
        <v>156</v>
      </c>
      <c r="C85" s="160">
        <v>191</v>
      </c>
      <c r="D85" s="175">
        <v>102</v>
      </c>
      <c r="E85" s="175">
        <v>89</v>
      </c>
      <c r="F85" s="194">
        <v>71</v>
      </c>
      <c r="G85" s="141">
        <v>125.44192006262901</v>
      </c>
      <c r="H85" s="216">
        <f>C85/$C$6*100</f>
        <v>0.16433217469112435</v>
      </c>
      <c r="I85" s="221">
        <f>F85/$F$6*100</f>
        <v>0.14754473099062779</v>
      </c>
      <c r="J85" s="227">
        <v>230</v>
      </c>
      <c r="K85" s="235">
        <v>122</v>
      </c>
      <c r="L85" s="235">
        <v>108</v>
      </c>
      <c r="M85" s="249">
        <v>74</v>
      </c>
      <c r="N85" s="256">
        <f>C85-J85</f>
        <v>-39</v>
      </c>
      <c r="O85" s="262">
        <f>F85-M85</f>
        <v>-3</v>
      </c>
      <c r="P85" s="268">
        <f t="shared" ref="P85:P105" si="36">N85/J85*100</f>
        <v>-16.956521739130434</v>
      </c>
      <c r="Q85" s="273">
        <f t="shared" ref="Q85:Q105" si="37">O85/M85*100</f>
        <v>-4.0540540540540544</v>
      </c>
      <c r="R85" s="284">
        <f t="shared" ref="R85:R105" si="38">C85/F85</f>
        <v>2.6901408450704225</v>
      </c>
      <c r="S85" s="289">
        <f t="shared" ref="S85:S105" si="39">J85/M85</f>
        <v>3.1081081081081079</v>
      </c>
      <c r="T85" s="294">
        <f t="shared" ref="T85:T105" si="40">R85-S85</f>
        <v>-0.41796726303768539</v>
      </c>
      <c r="U85" s="300">
        <v>12</v>
      </c>
      <c r="V85" s="313">
        <v>97</v>
      </c>
      <c r="W85" s="324">
        <v>82</v>
      </c>
      <c r="X85" s="336">
        <f t="shared" ref="X85:Z105" si="41">U85/($U85+$V85+$W85)*100</f>
        <v>6.2827225130890048</v>
      </c>
      <c r="Y85" s="346">
        <f t="shared" si="41"/>
        <v>50.785340314136128</v>
      </c>
      <c r="Z85" s="352">
        <f t="shared" si="41"/>
        <v>42.931937172774873</v>
      </c>
      <c r="AA85" s="108" t="str">
        <f t="shared" ref="AA85:AA105" si="42">IF(50&lt;Z85,"○","×")</f>
        <v>×</v>
      </c>
    </row>
    <row r="86" spans="1:27" ht="14.25" customHeight="1">
      <c r="A86" s="23"/>
      <c r="B86" s="149" t="s">
        <v>157</v>
      </c>
      <c r="C86" s="160">
        <v>565</v>
      </c>
      <c r="D86" s="175">
        <v>294</v>
      </c>
      <c r="E86" s="175">
        <v>271</v>
      </c>
      <c r="F86" s="194">
        <v>262</v>
      </c>
      <c r="G86" s="141">
        <v>817.32934958810938</v>
      </c>
      <c r="H86" s="216">
        <f>C86/$C$6*100</f>
        <v>0.48611350104966106</v>
      </c>
      <c r="I86" s="221">
        <f>F86/$F$6*100</f>
        <v>0.54446083830344338</v>
      </c>
      <c r="J86" s="227">
        <v>543</v>
      </c>
      <c r="K86" s="235">
        <v>276</v>
      </c>
      <c r="L86" s="235">
        <v>267</v>
      </c>
      <c r="M86" s="249">
        <v>209</v>
      </c>
      <c r="N86" s="256">
        <f>C86-J86</f>
        <v>22</v>
      </c>
      <c r="O86" s="262">
        <f>F86-M86</f>
        <v>53</v>
      </c>
      <c r="P86" s="268">
        <f t="shared" si="36"/>
        <v>4.0515653775322287</v>
      </c>
      <c r="Q86" s="273">
        <f t="shared" si="37"/>
        <v>25.358851674641148</v>
      </c>
      <c r="R86" s="284">
        <f t="shared" si="38"/>
        <v>2.1564885496183206</v>
      </c>
      <c r="S86" s="289">
        <f t="shared" si="39"/>
        <v>2.598086124401914</v>
      </c>
      <c r="T86" s="294">
        <f t="shared" si="40"/>
        <v>-0.44159757478359341</v>
      </c>
      <c r="U86" s="300">
        <v>60</v>
      </c>
      <c r="V86" s="313">
        <v>354</v>
      </c>
      <c r="W86" s="324">
        <v>137</v>
      </c>
      <c r="X86" s="336">
        <f t="shared" si="41"/>
        <v>10.88929219600726</v>
      </c>
      <c r="Y86" s="346">
        <f t="shared" si="41"/>
        <v>64.246823956442839</v>
      </c>
      <c r="Z86" s="352">
        <f t="shared" si="41"/>
        <v>24.863883847549907</v>
      </c>
      <c r="AA86" s="108" t="str">
        <f t="shared" si="42"/>
        <v>×</v>
      </c>
    </row>
    <row r="87" spans="1:27" ht="14.25" customHeight="1">
      <c r="A87" s="23"/>
      <c r="B87" s="151" t="s">
        <v>158</v>
      </c>
      <c r="C87" s="162">
        <v>411</v>
      </c>
      <c r="D87" s="177">
        <v>208</v>
      </c>
      <c r="E87" s="177">
        <v>203</v>
      </c>
      <c r="F87" s="195">
        <v>172</v>
      </c>
      <c r="G87" s="211">
        <v>298.05351474712228</v>
      </c>
      <c r="H87" s="216">
        <f>C87/$C$6*100</f>
        <v>0.35361530784320477</v>
      </c>
      <c r="I87" s="221">
        <f>F87/$F$6*100</f>
        <v>0.35743230606180254</v>
      </c>
      <c r="J87" s="229">
        <v>432</v>
      </c>
      <c r="K87" s="237">
        <v>217</v>
      </c>
      <c r="L87" s="237">
        <v>215</v>
      </c>
      <c r="M87" s="250">
        <v>164</v>
      </c>
      <c r="N87" s="256">
        <f>C87-J87</f>
        <v>-21</v>
      </c>
      <c r="O87" s="262">
        <f>F87-M87</f>
        <v>8</v>
      </c>
      <c r="P87" s="268">
        <f t="shared" si="36"/>
        <v>-4.8611111111111116</v>
      </c>
      <c r="Q87" s="273">
        <f t="shared" si="37"/>
        <v>4.8780487804878048</v>
      </c>
      <c r="R87" s="284">
        <f t="shared" si="38"/>
        <v>2.38953488372093</v>
      </c>
      <c r="S87" s="289">
        <f t="shared" si="39"/>
        <v>2.6341463414634148</v>
      </c>
      <c r="T87" s="294">
        <f t="shared" si="40"/>
        <v>-0.24461145774248472</v>
      </c>
      <c r="U87" s="300">
        <v>33</v>
      </c>
      <c r="V87" s="313">
        <v>247</v>
      </c>
      <c r="W87" s="324">
        <v>125</v>
      </c>
      <c r="X87" s="337">
        <f t="shared" si="41"/>
        <v>8.1481481481481488</v>
      </c>
      <c r="Y87" s="347">
        <f t="shared" si="41"/>
        <v>60.987654320987652</v>
      </c>
      <c r="Z87" s="353">
        <f t="shared" si="41"/>
        <v>30.864197530864196</v>
      </c>
      <c r="AA87" s="108" t="str">
        <f t="shared" si="42"/>
        <v>×</v>
      </c>
    </row>
    <row r="88" spans="1:27" s="23" customFormat="1" ht="14.25" customHeight="1">
      <c r="A88" s="137" t="s">
        <v>25</v>
      </c>
      <c r="B88" s="147"/>
      <c r="C88" s="158">
        <f>SUM(C89:C91)</f>
        <v>12901</v>
      </c>
      <c r="D88" s="158">
        <f>SUM(D89:D91)</f>
        <v>6270</v>
      </c>
      <c r="E88" s="158">
        <f>SUM(E89:E91)</f>
        <v>6631</v>
      </c>
      <c r="F88" s="192">
        <f>SUM(F89:F91)</f>
        <v>5276</v>
      </c>
      <c r="G88" s="209">
        <v>2672.347512807994</v>
      </c>
      <c r="H88" s="215">
        <f t="shared" ref="H88:O88" si="43">SUM(H89:H91)</f>
        <v>11.099735003613588</v>
      </c>
      <c r="I88" s="220">
        <f t="shared" si="43"/>
        <v>10.964028178965522</v>
      </c>
      <c r="J88" s="225">
        <f t="shared" si="43"/>
        <v>12531</v>
      </c>
      <c r="K88" s="238">
        <f t="shared" si="43"/>
        <v>6095</v>
      </c>
      <c r="L88" s="238">
        <f t="shared" si="43"/>
        <v>6436</v>
      </c>
      <c r="M88" s="247">
        <f t="shared" si="43"/>
        <v>4913</v>
      </c>
      <c r="N88" s="255">
        <f t="shared" si="43"/>
        <v>370</v>
      </c>
      <c r="O88" s="251">
        <f t="shared" si="43"/>
        <v>363</v>
      </c>
      <c r="P88" s="266">
        <f t="shared" si="36"/>
        <v>2.9526773601468359</v>
      </c>
      <c r="Q88" s="271">
        <f t="shared" si="37"/>
        <v>7.3885609607164673</v>
      </c>
      <c r="R88" s="282">
        <f t="shared" si="38"/>
        <v>2.4452236542835482</v>
      </c>
      <c r="S88" s="287">
        <f t="shared" si="39"/>
        <v>2.5505800936291472</v>
      </c>
      <c r="T88" s="292">
        <f t="shared" si="40"/>
        <v>-0.10535643934559902</v>
      </c>
      <c r="U88" s="298">
        <f>SUM(U89:U91)</f>
        <v>1754</v>
      </c>
      <c r="V88" s="238">
        <f>SUM(V89:V91)</f>
        <v>7681</v>
      </c>
      <c r="W88" s="247">
        <f>SUM(W89:W91)</f>
        <v>3279</v>
      </c>
      <c r="X88" s="334">
        <f t="shared" si="41"/>
        <v>13.795815636306433</v>
      </c>
      <c r="Y88" s="344">
        <f t="shared" si="41"/>
        <v>60.413717162183424</v>
      </c>
      <c r="Z88" s="350">
        <f t="shared" si="41"/>
        <v>25.790467201510147</v>
      </c>
      <c r="AA88" s="362" t="str">
        <f t="shared" si="42"/>
        <v>×</v>
      </c>
    </row>
    <row r="89" spans="1:27" ht="14.25" customHeight="1">
      <c r="A89" s="23"/>
      <c r="B89" s="148" t="s">
        <v>91</v>
      </c>
      <c r="C89" s="165">
        <v>10304</v>
      </c>
      <c r="D89" s="178">
        <v>4985</v>
      </c>
      <c r="E89" s="178">
        <v>5319</v>
      </c>
      <c r="F89" s="196">
        <v>4181</v>
      </c>
      <c r="G89" s="210">
        <v>2987.6677518612037</v>
      </c>
      <c r="H89" s="216">
        <f>C89/$C$6*100</f>
        <v>8.8653336545410752</v>
      </c>
      <c r="I89" s="221">
        <f>F89/$F$6*100</f>
        <v>8.68851437002556</v>
      </c>
      <c r="J89" s="226">
        <v>9896</v>
      </c>
      <c r="K89" s="234">
        <v>4819</v>
      </c>
      <c r="L89" s="234">
        <v>5077</v>
      </c>
      <c r="M89" s="248">
        <v>3856</v>
      </c>
      <c r="N89" s="256">
        <f>C89-J89</f>
        <v>408</v>
      </c>
      <c r="O89" s="262">
        <f>F89-M89</f>
        <v>325</v>
      </c>
      <c r="P89" s="267">
        <f t="shared" si="36"/>
        <v>4.1228779304769603</v>
      </c>
      <c r="Q89" s="272">
        <f t="shared" si="37"/>
        <v>8.428423236514524</v>
      </c>
      <c r="R89" s="283">
        <f t="shared" si="38"/>
        <v>2.4644821812963404</v>
      </c>
      <c r="S89" s="288">
        <f t="shared" si="39"/>
        <v>2.5663900414937761</v>
      </c>
      <c r="T89" s="293">
        <f t="shared" si="40"/>
        <v>-0.1019078601974357</v>
      </c>
      <c r="U89" s="299">
        <v>1353</v>
      </c>
      <c r="V89" s="312">
        <v>6049</v>
      </c>
      <c r="W89" s="323">
        <v>2760</v>
      </c>
      <c r="X89" s="335">
        <f t="shared" si="41"/>
        <v>13.314308207045858</v>
      </c>
      <c r="Y89" s="345">
        <f t="shared" si="41"/>
        <v>59.525683920488092</v>
      </c>
      <c r="Z89" s="351">
        <f t="shared" si="41"/>
        <v>27.160007872466053</v>
      </c>
      <c r="AA89" s="108" t="str">
        <f t="shared" si="42"/>
        <v>×</v>
      </c>
    </row>
    <row r="90" spans="1:27" ht="14.25" customHeight="1">
      <c r="A90" s="23"/>
      <c r="B90" s="149" t="s">
        <v>159</v>
      </c>
      <c r="C90" s="166">
        <v>2526</v>
      </c>
      <c r="D90" s="179">
        <v>1250</v>
      </c>
      <c r="E90" s="179">
        <v>1276</v>
      </c>
      <c r="F90" s="197">
        <v>1070</v>
      </c>
      <c r="G90" s="141">
        <v>2564.8292058299808</v>
      </c>
      <c r="H90" s="216">
        <f>C90/$C$6*100</f>
        <v>2.1733145197370685</v>
      </c>
      <c r="I90" s="221">
        <f>F90/$F$6*100</f>
        <v>2.2235614388728413</v>
      </c>
      <c r="J90" s="227">
        <v>2560</v>
      </c>
      <c r="K90" s="235">
        <v>1241</v>
      </c>
      <c r="L90" s="235">
        <v>1319</v>
      </c>
      <c r="M90" s="249">
        <v>1031</v>
      </c>
      <c r="N90" s="256">
        <f>C90-J90</f>
        <v>-34</v>
      </c>
      <c r="O90" s="262">
        <f>F90-M90</f>
        <v>39</v>
      </c>
      <c r="P90" s="268">
        <f t="shared" si="36"/>
        <v>-1.328125</v>
      </c>
      <c r="Q90" s="273">
        <f t="shared" si="37"/>
        <v>3.7827352085354025</v>
      </c>
      <c r="R90" s="284">
        <f t="shared" si="38"/>
        <v>2.3607476635514018</v>
      </c>
      <c r="S90" s="289">
        <f t="shared" si="39"/>
        <v>2.4830261881668285</v>
      </c>
      <c r="T90" s="294">
        <f t="shared" si="40"/>
        <v>-0.12227852461542676</v>
      </c>
      <c r="U90" s="300">
        <v>396</v>
      </c>
      <c r="V90" s="313">
        <v>1596</v>
      </c>
      <c r="W90" s="324">
        <v>489</v>
      </c>
      <c r="X90" s="336">
        <f t="shared" si="41"/>
        <v>15.961305925030231</v>
      </c>
      <c r="Y90" s="346">
        <f t="shared" si="41"/>
        <v>64.32889963724304</v>
      </c>
      <c r="Z90" s="352">
        <f t="shared" si="41"/>
        <v>19.709794437726725</v>
      </c>
      <c r="AA90" s="108" t="str">
        <f t="shared" si="42"/>
        <v>×</v>
      </c>
    </row>
    <row r="91" spans="1:27" ht="14.25" customHeight="1">
      <c r="A91" s="23"/>
      <c r="B91" s="151" t="s">
        <v>160</v>
      </c>
      <c r="C91" s="167">
        <v>71</v>
      </c>
      <c r="D91" s="180">
        <v>35</v>
      </c>
      <c r="E91" s="180">
        <v>36</v>
      </c>
      <c r="F91" s="198">
        <v>25</v>
      </c>
      <c r="G91" s="211">
        <v>180.25529226999296</v>
      </c>
      <c r="H91" s="216">
        <f>C91/$C$6*100</f>
        <v>6.1086829335444133e-002</v>
      </c>
      <c r="I91" s="221">
        <f>F91/$F$6*100</f>
        <v>5.1952370067122465e-002</v>
      </c>
      <c r="J91" s="229">
        <v>75</v>
      </c>
      <c r="K91" s="237">
        <v>35</v>
      </c>
      <c r="L91" s="237">
        <v>40</v>
      </c>
      <c r="M91" s="250">
        <v>26</v>
      </c>
      <c r="N91" s="256">
        <f>C91-J91</f>
        <v>-4</v>
      </c>
      <c r="O91" s="262">
        <f>F91-M91</f>
        <v>-1</v>
      </c>
      <c r="P91" s="268">
        <f t="shared" si="36"/>
        <v>-5.3333333333333339</v>
      </c>
      <c r="Q91" s="273">
        <f t="shared" si="37"/>
        <v>-3.8461538461538463</v>
      </c>
      <c r="R91" s="284">
        <f t="shared" si="38"/>
        <v>2.84</v>
      </c>
      <c r="S91" s="289">
        <f t="shared" si="39"/>
        <v>2.8846153846153846</v>
      </c>
      <c r="T91" s="294">
        <f t="shared" si="40"/>
        <v>-4.4615384615384723e-002</v>
      </c>
      <c r="U91" s="300">
        <v>5</v>
      </c>
      <c r="V91" s="313">
        <v>36</v>
      </c>
      <c r="W91" s="324">
        <v>30</v>
      </c>
      <c r="X91" s="337">
        <f t="shared" si="41"/>
        <v>7.042253521126761</v>
      </c>
      <c r="Y91" s="347">
        <f t="shared" si="41"/>
        <v>50.704225352112672</v>
      </c>
      <c r="Z91" s="353">
        <f t="shared" si="41"/>
        <v>42.25352112676056</v>
      </c>
      <c r="AA91" s="108" t="str">
        <f t="shared" si="42"/>
        <v>×</v>
      </c>
    </row>
    <row r="92" spans="1:27" s="23" customFormat="1" ht="14.25" customHeight="1">
      <c r="A92" s="137" t="s">
        <v>28</v>
      </c>
      <c r="B92" s="147"/>
      <c r="C92" s="158">
        <f>SUM(C93:C95)</f>
        <v>4201</v>
      </c>
      <c r="D92" s="158">
        <f>SUM(D93:D95)</f>
        <v>2059</v>
      </c>
      <c r="E92" s="158">
        <f>SUM(E93:E95)</f>
        <v>2142</v>
      </c>
      <c r="F92" s="192">
        <f>SUM(F93:F95)</f>
        <v>1536</v>
      </c>
      <c r="G92" s="209">
        <v>764.59598446055577</v>
      </c>
      <c r="H92" s="215">
        <f t="shared" ref="H92:O92" si="44">SUM(H93:H95)</f>
        <v>3.6144474653267711</v>
      </c>
      <c r="I92" s="220">
        <f t="shared" si="44"/>
        <v>3.1919536169240041</v>
      </c>
      <c r="J92" s="230">
        <f t="shared" si="44"/>
        <v>4221</v>
      </c>
      <c r="K92" s="239">
        <f t="shared" si="44"/>
        <v>2124</v>
      </c>
      <c r="L92" s="239">
        <f t="shared" si="44"/>
        <v>2097</v>
      </c>
      <c r="M92" s="251">
        <f t="shared" si="44"/>
        <v>1494</v>
      </c>
      <c r="N92" s="255">
        <f t="shared" si="44"/>
        <v>-20</v>
      </c>
      <c r="O92" s="251">
        <f t="shared" si="44"/>
        <v>42</v>
      </c>
      <c r="P92" s="266">
        <f t="shared" si="36"/>
        <v>-0.47382136934375735</v>
      </c>
      <c r="Q92" s="271">
        <f t="shared" si="37"/>
        <v>2.8112449799196786</v>
      </c>
      <c r="R92" s="282">
        <f t="shared" si="38"/>
        <v>2.7350260416666665</v>
      </c>
      <c r="S92" s="287">
        <f t="shared" si="39"/>
        <v>2.8253012048192772</v>
      </c>
      <c r="T92" s="292">
        <f t="shared" si="40"/>
        <v>-9.0275163152610638e-002</v>
      </c>
      <c r="U92" s="298">
        <f>SUM(U93:U95)</f>
        <v>355</v>
      </c>
      <c r="V92" s="238">
        <f>SUM(V93:V95)</f>
        <v>2311</v>
      </c>
      <c r="W92" s="247">
        <f>SUM(W93:W95)</f>
        <v>1506</v>
      </c>
      <c r="X92" s="334">
        <f t="shared" si="41"/>
        <v>8.5091083413231061</v>
      </c>
      <c r="Y92" s="344">
        <f t="shared" si="41"/>
        <v>55.393096836049857</v>
      </c>
      <c r="Z92" s="350">
        <f t="shared" si="41"/>
        <v>36.097794822627037</v>
      </c>
      <c r="AA92" s="362" t="str">
        <f t="shared" si="42"/>
        <v>×</v>
      </c>
    </row>
    <row r="93" spans="1:27" ht="14.25" customHeight="1">
      <c r="A93" s="23"/>
      <c r="B93" s="148" t="s">
        <v>162</v>
      </c>
      <c r="C93" s="159">
        <v>1228</v>
      </c>
      <c r="D93" s="174">
        <v>599</v>
      </c>
      <c r="E93" s="174">
        <v>629</v>
      </c>
      <c r="F93" s="193">
        <v>470</v>
      </c>
      <c r="G93" s="210">
        <v>602.59055051652024</v>
      </c>
      <c r="H93" s="216">
        <f>C93/$C$6*100</f>
        <v>1.0565440341397943</v>
      </c>
      <c r="I93" s="221">
        <f>F93/$F$6*100</f>
        <v>0.97670455726190242</v>
      </c>
      <c r="J93" s="226">
        <v>1296</v>
      </c>
      <c r="K93" s="234">
        <v>633</v>
      </c>
      <c r="L93" s="234">
        <v>663</v>
      </c>
      <c r="M93" s="248">
        <v>482</v>
      </c>
      <c r="N93" s="256">
        <f>C93-J93</f>
        <v>-68</v>
      </c>
      <c r="O93" s="262">
        <f>F93-M93</f>
        <v>-12</v>
      </c>
      <c r="P93" s="267">
        <f t="shared" si="36"/>
        <v>-5.2469135802469129</v>
      </c>
      <c r="Q93" s="272">
        <f t="shared" si="37"/>
        <v>-2.4896265560165975</v>
      </c>
      <c r="R93" s="283">
        <f t="shared" si="38"/>
        <v>2.6127659574468085</v>
      </c>
      <c r="S93" s="288">
        <f t="shared" si="39"/>
        <v>2.6887966804979255</v>
      </c>
      <c r="T93" s="293">
        <f t="shared" si="40"/>
        <v>-7.6030723051117022e-002</v>
      </c>
      <c r="U93" s="303">
        <v>118</v>
      </c>
      <c r="V93" s="315">
        <v>678</v>
      </c>
      <c r="W93" s="327">
        <v>430</v>
      </c>
      <c r="X93" s="335">
        <f t="shared" si="41"/>
        <v>9.6247960848287111</v>
      </c>
      <c r="Y93" s="345">
        <f t="shared" si="41"/>
        <v>55.301794453507334</v>
      </c>
      <c r="Z93" s="351">
        <f t="shared" si="41"/>
        <v>35.073409461663942</v>
      </c>
      <c r="AA93" s="108" t="str">
        <f t="shared" si="42"/>
        <v>×</v>
      </c>
    </row>
    <row r="94" spans="1:27" ht="14.25" customHeight="1">
      <c r="A94" s="23"/>
      <c r="B94" s="149" t="s">
        <v>134</v>
      </c>
      <c r="C94" s="160">
        <v>1263</v>
      </c>
      <c r="D94" s="175">
        <v>632</v>
      </c>
      <c r="E94" s="175">
        <v>631</v>
      </c>
      <c r="F94" s="194">
        <v>473</v>
      </c>
      <c r="G94" s="141">
        <v>1061.2740834852139</v>
      </c>
      <c r="H94" s="216">
        <f>C94/$C$6*100</f>
        <v>1.0866572598685342</v>
      </c>
      <c r="I94" s="221">
        <f>F94/$F$6*100</f>
        <v>0.98293884166995682</v>
      </c>
      <c r="J94" s="227">
        <v>1251</v>
      </c>
      <c r="K94" s="235">
        <v>643</v>
      </c>
      <c r="L94" s="235">
        <v>608</v>
      </c>
      <c r="M94" s="249">
        <v>473</v>
      </c>
      <c r="N94" s="256">
        <f>C94-J94</f>
        <v>12</v>
      </c>
      <c r="O94" s="263">
        <f>F94-M94</f>
        <v>0</v>
      </c>
      <c r="P94" s="268">
        <f t="shared" si="36"/>
        <v>0.95923261390887282</v>
      </c>
      <c r="Q94" s="274">
        <f t="shared" si="37"/>
        <v>0</v>
      </c>
      <c r="R94" s="284">
        <f t="shared" si="38"/>
        <v>2.6701902748414374</v>
      </c>
      <c r="S94" s="289">
        <f t="shared" si="39"/>
        <v>2.6448202959830867</v>
      </c>
      <c r="T94" s="294">
        <f t="shared" si="40"/>
        <v>2.5369978858350795e-002</v>
      </c>
      <c r="U94" s="304">
        <v>95</v>
      </c>
      <c r="V94" s="316">
        <v>683</v>
      </c>
      <c r="W94" s="328">
        <v>473</v>
      </c>
      <c r="X94" s="336">
        <f t="shared" si="41"/>
        <v>7.59392486011191</v>
      </c>
      <c r="Y94" s="346">
        <f t="shared" si="41"/>
        <v>54.596322941646683</v>
      </c>
      <c r="Z94" s="352">
        <f t="shared" si="41"/>
        <v>37.809752198241412</v>
      </c>
      <c r="AA94" s="108" t="str">
        <f t="shared" si="42"/>
        <v>×</v>
      </c>
    </row>
    <row r="95" spans="1:27" ht="14.25" customHeight="1">
      <c r="A95" s="23"/>
      <c r="B95" s="151" t="s">
        <v>163</v>
      </c>
      <c r="C95" s="162">
        <v>1710</v>
      </c>
      <c r="D95" s="177">
        <v>828</v>
      </c>
      <c r="E95" s="177">
        <v>882</v>
      </c>
      <c r="F95" s="195">
        <v>593</v>
      </c>
      <c r="G95" s="211">
        <v>754.48122135949575</v>
      </c>
      <c r="H95" s="216">
        <f>C95/$C$6*100</f>
        <v>1.471246171318443</v>
      </c>
      <c r="I95" s="221">
        <f>F95/$F$6*100</f>
        <v>1.2323102179921448</v>
      </c>
      <c r="J95" s="229">
        <v>1674</v>
      </c>
      <c r="K95" s="237">
        <v>848</v>
      </c>
      <c r="L95" s="237">
        <v>826</v>
      </c>
      <c r="M95" s="250">
        <v>539</v>
      </c>
      <c r="N95" s="256">
        <f>C95-J95</f>
        <v>36</v>
      </c>
      <c r="O95" s="262">
        <f>F95-M95</f>
        <v>54</v>
      </c>
      <c r="P95" s="268">
        <f t="shared" si="36"/>
        <v>2.1505376344086025</v>
      </c>
      <c r="Q95" s="273">
        <f t="shared" si="37"/>
        <v>10.018552875695732</v>
      </c>
      <c r="R95" s="284">
        <f t="shared" si="38"/>
        <v>2.8836424957841484</v>
      </c>
      <c r="S95" s="289">
        <f t="shared" si="39"/>
        <v>3.1057513914656774</v>
      </c>
      <c r="T95" s="294">
        <f t="shared" si="40"/>
        <v>-0.22210889568152892</v>
      </c>
      <c r="U95" s="304">
        <v>142</v>
      </c>
      <c r="V95" s="316">
        <v>950</v>
      </c>
      <c r="W95" s="328">
        <v>603</v>
      </c>
      <c r="X95" s="337">
        <f t="shared" si="41"/>
        <v>8.3775811209439528</v>
      </c>
      <c r="Y95" s="347">
        <f t="shared" si="41"/>
        <v>56.047197640117993</v>
      </c>
      <c r="Z95" s="353">
        <f t="shared" si="41"/>
        <v>35.575221238938056</v>
      </c>
      <c r="AA95" s="108" t="str">
        <f t="shared" si="42"/>
        <v>×</v>
      </c>
    </row>
    <row r="96" spans="1:27" s="23" customFormat="1" ht="14.25" customHeight="1">
      <c r="A96" s="137" t="s">
        <v>19</v>
      </c>
      <c r="B96" s="147"/>
      <c r="C96" s="158">
        <f>SUM(C97:C100)</f>
        <v>2082</v>
      </c>
      <c r="D96" s="158">
        <f>SUM(D97:D100)</f>
        <v>1042</v>
      </c>
      <c r="E96" s="158">
        <f>SUM(E97:E100)</f>
        <v>1040</v>
      </c>
      <c r="F96" s="192">
        <f>SUM(F97:F100)</f>
        <v>741</v>
      </c>
      <c r="G96" s="209">
        <v>275.34612674491683</v>
      </c>
      <c r="H96" s="215">
        <f t="shared" ref="H96:O96" si="45">SUM(H97:H100)</f>
        <v>1.7913067419210518</v>
      </c>
      <c r="I96" s="220">
        <f t="shared" si="45"/>
        <v>1.5398682487895097</v>
      </c>
      <c r="J96" s="230">
        <f t="shared" si="45"/>
        <v>2299</v>
      </c>
      <c r="K96" s="239">
        <f t="shared" si="45"/>
        <v>1124</v>
      </c>
      <c r="L96" s="239">
        <f t="shared" si="45"/>
        <v>1175</v>
      </c>
      <c r="M96" s="251">
        <f t="shared" si="45"/>
        <v>755</v>
      </c>
      <c r="N96" s="255">
        <f t="shared" si="45"/>
        <v>-217</v>
      </c>
      <c r="O96" s="251">
        <f t="shared" si="45"/>
        <v>-14</v>
      </c>
      <c r="P96" s="266">
        <f t="shared" si="36"/>
        <v>-9.4388864723792967</v>
      </c>
      <c r="Q96" s="271">
        <f t="shared" si="37"/>
        <v>-1.8543046357615895</v>
      </c>
      <c r="R96" s="282">
        <f t="shared" si="38"/>
        <v>2.8097165991902835</v>
      </c>
      <c r="S96" s="287">
        <f t="shared" si="39"/>
        <v>3.0450331125827814</v>
      </c>
      <c r="T96" s="292">
        <f t="shared" si="40"/>
        <v>-0.23531651339249793</v>
      </c>
      <c r="U96" s="298">
        <f>SUM(U97:U100)</f>
        <v>179</v>
      </c>
      <c r="V96" s="238">
        <f>SUM(V97:V100)</f>
        <v>1091</v>
      </c>
      <c r="W96" s="247">
        <f>SUM(W97:W100)</f>
        <v>805</v>
      </c>
      <c r="X96" s="334">
        <f t="shared" si="41"/>
        <v>8.6265060240963845</v>
      </c>
      <c r="Y96" s="344">
        <f t="shared" si="41"/>
        <v>52.578313253012041</v>
      </c>
      <c r="Z96" s="350">
        <f t="shared" si="41"/>
        <v>38.795180722891565</v>
      </c>
      <c r="AA96" s="362" t="str">
        <f t="shared" si="42"/>
        <v>×</v>
      </c>
    </row>
    <row r="97" spans="1:27" ht="14.25" customHeight="1">
      <c r="A97" s="23"/>
      <c r="B97" s="148" t="s">
        <v>164</v>
      </c>
      <c r="C97" s="159">
        <v>604</v>
      </c>
      <c r="D97" s="174">
        <v>294</v>
      </c>
      <c r="E97" s="174">
        <v>310</v>
      </c>
      <c r="F97" s="193">
        <v>208</v>
      </c>
      <c r="G97" s="210">
        <v>357.5773542235865</v>
      </c>
      <c r="H97" s="216">
        <f>C97/$C$6*100</f>
        <v>0.5196682382902571</v>
      </c>
      <c r="I97" s="221">
        <f>F97/$F$6*100</f>
        <v>0.43224371895845887</v>
      </c>
      <c r="J97" s="226">
        <v>649</v>
      </c>
      <c r="K97" s="234">
        <v>308</v>
      </c>
      <c r="L97" s="234">
        <v>341</v>
      </c>
      <c r="M97" s="248">
        <v>212</v>
      </c>
      <c r="N97" s="256">
        <f>C97-J97</f>
        <v>-45</v>
      </c>
      <c r="O97" s="262">
        <f>F97-M97</f>
        <v>-4</v>
      </c>
      <c r="P97" s="267">
        <f t="shared" si="36"/>
        <v>-6.9337442218798149</v>
      </c>
      <c r="Q97" s="272">
        <f t="shared" si="37"/>
        <v>-1.8867924528301887</v>
      </c>
      <c r="R97" s="283">
        <f t="shared" si="38"/>
        <v>2.9038461538461537</v>
      </c>
      <c r="S97" s="288">
        <f t="shared" si="39"/>
        <v>3.0613207547169812</v>
      </c>
      <c r="T97" s="293">
        <f t="shared" si="40"/>
        <v>-0.15747460087082743</v>
      </c>
      <c r="U97" s="303">
        <v>43</v>
      </c>
      <c r="V97" s="315">
        <v>295</v>
      </c>
      <c r="W97" s="327">
        <v>266</v>
      </c>
      <c r="X97" s="335">
        <f t="shared" si="41"/>
        <v>7.1192052980132452</v>
      </c>
      <c r="Y97" s="345">
        <f t="shared" si="41"/>
        <v>48.841059602649004</v>
      </c>
      <c r="Z97" s="351">
        <f t="shared" si="41"/>
        <v>44.039735099337747</v>
      </c>
      <c r="AA97" s="108" t="str">
        <f t="shared" si="42"/>
        <v>×</v>
      </c>
    </row>
    <row r="98" spans="1:27" ht="14.25" customHeight="1">
      <c r="A98" s="23"/>
      <c r="B98" s="149" t="s">
        <v>165</v>
      </c>
      <c r="C98" s="160">
        <v>634</v>
      </c>
      <c r="D98" s="175">
        <v>315</v>
      </c>
      <c r="E98" s="175">
        <v>319</v>
      </c>
      <c r="F98" s="194">
        <v>236</v>
      </c>
      <c r="G98" s="141">
        <v>393.61059495421017</v>
      </c>
      <c r="H98" s="216">
        <f>C98/$C$6*100</f>
        <v>0.54547957462917718</v>
      </c>
      <c r="I98" s="221">
        <f>F98/$F$6*100</f>
        <v>0.4904303734336361</v>
      </c>
      <c r="J98" s="227">
        <v>695</v>
      </c>
      <c r="K98" s="235">
        <v>337</v>
      </c>
      <c r="L98" s="235">
        <v>358</v>
      </c>
      <c r="M98" s="249">
        <v>238</v>
      </c>
      <c r="N98" s="256">
        <f>C98-J98</f>
        <v>-61</v>
      </c>
      <c r="O98" s="262">
        <f>F98-M98</f>
        <v>-2</v>
      </c>
      <c r="P98" s="268">
        <f t="shared" si="36"/>
        <v>-8.7769784172661875</v>
      </c>
      <c r="Q98" s="273">
        <f t="shared" si="37"/>
        <v>-0.84033613445378152</v>
      </c>
      <c r="R98" s="284">
        <f t="shared" si="38"/>
        <v>2.6864406779661016</v>
      </c>
      <c r="S98" s="289">
        <f t="shared" si="39"/>
        <v>2.9201680672268906</v>
      </c>
      <c r="T98" s="294">
        <f t="shared" si="40"/>
        <v>-0.23372738926078895</v>
      </c>
      <c r="U98" s="304">
        <v>62</v>
      </c>
      <c r="V98" s="316">
        <v>339</v>
      </c>
      <c r="W98" s="328">
        <v>231</v>
      </c>
      <c r="X98" s="336">
        <f t="shared" si="41"/>
        <v>9.81012658227848</v>
      </c>
      <c r="Y98" s="346">
        <f t="shared" si="41"/>
        <v>53.639240506329109</v>
      </c>
      <c r="Z98" s="352">
        <f t="shared" si="41"/>
        <v>36.550632911392405</v>
      </c>
      <c r="AA98" s="108" t="str">
        <f t="shared" si="42"/>
        <v>×</v>
      </c>
    </row>
    <row r="99" spans="1:27" ht="14.25" customHeight="1">
      <c r="A99" s="23"/>
      <c r="B99" s="149" t="s">
        <v>166</v>
      </c>
      <c r="C99" s="162">
        <v>362</v>
      </c>
      <c r="D99" s="177">
        <v>185</v>
      </c>
      <c r="E99" s="177">
        <v>177</v>
      </c>
      <c r="F99" s="195">
        <v>121</v>
      </c>
      <c r="G99" s="211">
        <v>193.00541961350933</v>
      </c>
      <c r="H99" s="216">
        <f>C99/$C$6*100</f>
        <v>0.31145679182296865</v>
      </c>
      <c r="I99" s="221">
        <f>F99/$F$6*100</f>
        <v>0.25144947112487281</v>
      </c>
      <c r="J99" s="227">
        <v>405</v>
      </c>
      <c r="K99" s="235">
        <v>196</v>
      </c>
      <c r="L99" s="235">
        <v>209</v>
      </c>
      <c r="M99" s="249">
        <v>122</v>
      </c>
      <c r="N99" s="256">
        <f>C99-J99</f>
        <v>-43</v>
      </c>
      <c r="O99" s="262">
        <f>F99-M99</f>
        <v>-1</v>
      </c>
      <c r="P99" s="268">
        <f t="shared" si="36"/>
        <v>-10.617283950617285</v>
      </c>
      <c r="Q99" s="273">
        <f t="shared" si="37"/>
        <v>-0.81967213114754101</v>
      </c>
      <c r="R99" s="284">
        <f t="shared" si="38"/>
        <v>2.9917355371900825</v>
      </c>
      <c r="S99" s="289">
        <f t="shared" si="39"/>
        <v>3.319672131147541</v>
      </c>
      <c r="T99" s="294">
        <f t="shared" si="40"/>
        <v>-0.32793659395745856</v>
      </c>
      <c r="U99" s="304">
        <v>37</v>
      </c>
      <c r="V99" s="316">
        <v>209</v>
      </c>
      <c r="W99" s="328">
        <v>116</v>
      </c>
      <c r="X99" s="336">
        <f t="shared" si="41"/>
        <v>10.220994475138122</v>
      </c>
      <c r="Y99" s="346">
        <f t="shared" si="41"/>
        <v>57.734806629834253</v>
      </c>
      <c r="Z99" s="352">
        <f t="shared" si="41"/>
        <v>32.044198895027627</v>
      </c>
      <c r="AA99" s="108" t="str">
        <f t="shared" si="42"/>
        <v>×</v>
      </c>
    </row>
    <row r="100" spans="1:27" ht="14.25" customHeight="1">
      <c r="A100" s="23"/>
      <c r="B100" s="151" t="s">
        <v>167</v>
      </c>
      <c r="C100" s="162">
        <v>482</v>
      </c>
      <c r="D100" s="177">
        <v>248</v>
      </c>
      <c r="E100" s="177">
        <v>234</v>
      </c>
      <c r="F100" s="195">
        <v>176</v>
      </c>
      <c r="G100" s="211">
        <v>202.018254570663</v>
      </c>
      <c r="H100" s="216">
        <f>C100/$C$6*100</f>
        <v>0.41470213717864879</v>
      </c>
      <c r="I100" s="221">
        <f>F100/$F$6*100</f>
        <v>0.36574468527254217</v>
      </c>
      <c r="J100" s="229">
        <v>550</v>
      </c>
      <c r="K100" s="237">
        <v>283</v>
      </c>
      <c r="L100" s="237">
        <v>267</v>
      </c>
      <c r="M100" s="250">
        <v>183</v>
      </c>
      <c r="N100" s="256">
        <f>C100-J100</f>
        <v>-68</v>
      </c>
      <c r="O100" s="262">
        <f>F100-M100</f>
        <v>-7</v>
      </c>
      <c r="P100" s="268">
        <f t="shared" si="36"/>
        <v>-12.363636363636363</v>
      </c>
      <c r="Q100" s="273">
        <f t="shared" si="37"/>
        <v>-3.8251366120218582</v>
      </c>
      <c r="R100" s="284">
        <f t="shared" si="38"/>
        <v>2.7386363636363638</v>
      </c>
      <c r="S100" s="289">
        <f t="shared" si="39"/>
        <v>3.0054644808743167</v>
      </c>
      <c r="T100" s="294">
        <f t="shared" si="40"/>
        <v>-0.26682811723795297</v>
      </c>
      <c r="U100" s="304">
        <v>37</v>
      </c>
      <c r="V100" s="316">
        <v>248</v>
      </c>
      <c r="W100" s="328">
        <v>192</v>
      </c>
      <c r="X100" s="337">
        <f t="shared" si="41"/>
        <v>7.7568134171907763</v>
      </c>
      <c r="Y100" s="347">
        <f t="shared" si="41"/>
        <v>51.991614255765192</v>
      </c>
      <c r="Z100" s="353">
        <f t="shared" si="41"/>
        <v>40.25157232704403</v>
      </c>
      <c r="AA100" s="108" t="str">
        <f t="shared" si="42"/>
        <v>×</v>
      </c>
    </row>
    <row r="101" spans="1:27" s="23" customFormat="1" ht="14.25" customHeight="1">
      <c r="A101" s="137" t="s">
        <v>31</v>
      </c>
      <c r="B101" s="147"/>
      <c r="C101" s="158">
        <f>SUM(C102:C105)</f>
        <v>8685</v>
      </c>
      <c r="D101" s="158">
        <f>SUM(D102:D105)</f>
        <v>4263</v>
      </c>
      <c r="E101" s="158">
        <f>SUM(E102:E105)</f>
        <v>4422</v>
      </c>
      <c r="F101" s="192">
        <f>SUM(F102:F105)</f>
        <v>3323</v>
      </c>
      <c r="G101" s="209">
        <v>385.24888453037437</v>
      </c>
      <c r="H101" s="215">
        <f t="shared" ref="H101:O101" si="46">SUM(H102:H105)</f>
        <v>7.4723818701173563</v>
      </c>
      <c r="I101" s="220">
        <f t="shared" si="46"/>
        <v>6.9055090293219177</v>
      </c>
      <c r="J101" s="230">
        <f t="shared" si="46"/>
        <v>9464</v>
      </c>
      <c r="K101" s="239">
        <f t="shared" si="46"/>
        <v>4623</v>
      </c>
      <c r="L101" s="239">
        <f t="shared" si="46"/>
        <v>4841</v>
      </c>
      <c r="M101" s="251">
        <f t="shared" si="46"/>
        <v>3340</v>
      </c>
      <c r="N101" s="255">
        <f t="shared" si="46"/>
        <v>-779</v>
      </c>
      <c r="O101" s="251">
        <f t="shared" si="46"/>
        <v>-17</v>
      </c>
      <c r="P101" s="266">
        <f t="shared" si="36"/>
        <v>-8.2311918850380383</v>
      </c>
      <c r="Q101" s="271">
        <f t="shared" si="37"/>
        <v>-0.50898203592814373</v>
      </c>
      <c r="R101" s="282">
        <f t="shared" si="38"/>
        <v>2.6136021667168223</v>
      </c>
      <c r="S101" s="287">
        <f t="shared" si="39"/>
        <v>2.8335329341317363</v>
      </c>
      <c r="T101" s="292">
        <f t="shared" si="40"/>
        <v>-0.21993076741491402</v>
      </c>
      <c r="U101" s="298">
        <f>SUM(U102:U105)</f>
        <v>795</v>
      </c>
      <c r="V101" s="238">
        <f>SUM(V102:V105)</f>
        <v>4804</v>
      </c>
      <c r="W101" s="247">
        <f>SUM(W102:W105)</f>
        <v>3054</v>
      </c>
      <c r="X101" s="334">
        <f t="shared" si="41"/>
        <v>9.1875650063561771</v>
      </c>
      <c r="Y101" s="344">
        <f t="shared" si="41"/>
        <v>55.518317346585</v>
      </c>
      <c r="Z101" s="350">
        <f t="shared" si="41"/>
        <v>35.294117647058826</v>
      </c>
      <c r="AA101" s="362" t="str">
        <f t="shared" si="42"/>
        <v>×</v>
      </c>
    </row>
    <row r="102" spans="1:27" ht="14.25" customHeight="1">
      <c r="A102" s="23"/>
      <c r="B102" s="148" t="s">
        <v>168</v>
      </c>
      <c r="C102" s="159">
        <v>3414</v>
      </c>
      <c r="D102" s="174">
        <v>1705</v>
      </c>
      <c r="E102" s="174">
        <v>1709</v>
      </c>
      <c r="F102" s="193">
        <v>1275</v>
      </c>
      <c r="G102" s="210">
        <v>328.041809476315</v>
      </c>
      <c r="H102" s="216">
        <f>C102/$C$6*100</f>
        <v>2.9373300753691023</v>
      </c>
      <c r="I102" s="221">
        <f>F102/$F$6*100</f>
        <v>2.6495708734232455</v>
      </c>
      <c r="J102" s="226">
        <v>3685</v>
      </c>
      <c r="K102" s="234">
        <v>1814</v>
      </c>
      <c r="L102" s="234">
        <v>1871</v>
      </c>
      <c r="M102" s="248">
        <v>1266</v>
      </c>
      <c r="N102" s="256">
        <f>C102-J102</f>
        <v>-271</v>
      </c>
      <c r="O102" s="262">
        <f>F102-M102</f>
        <v>9</v>
      </c>
      <c r="P102" s="267">
        <f t="shared" si="36"/>
        <v>-7.3541383989145181</v>
      </c>
      <c r="Q102" s="272">
        <f t="shared" si="37"/>
        <v>0.7109004739336493</v>
      </c>
      <c r="R102" s="283">
        <f t="shared" si="38"/>
        <v>2.6776470588235295</v>
      </c>
      <c r="S102" s="288">
        <f t="shared" si="39"/>
        <v>2.910742496050553</v>
      </c>
      <c r="T102" s="293">
        <f t="shared" si="40"/>
        <v>-0.23309543722702353</v>
      </c>
      <c r="U102" s="299">
        <v>323</v>
      </c>
      <c r="V102" s="312">
        <v>1889</v>
      </c>
      <c r="W102" s="323">
        <v>1183</v>
      </c>
      <c r="X102" s="335">
        <f t="shared" si="41"/>
        <v>9.5139911634756995</v>
      </c>
      <c r="Y102" s="345">
        <f t="shared" si="41"/>
        <v>55.640648011782034</v>
      </c>
      <c r="Z102" s="351">
        <f t="shared" si="41"/>
        <v>34.845360824742265</v>
      </c>
      <c r="AA102" s="108" t="str">
        <f t="shared" si="42"/>
        <v>×</v>
      </c>
    </row>
    <row r="103" spans="1:27" ht="14.25" customHeight="1">
      <c r="A103" s="23"/>
      <c r="B103" s="149" t="s">
        <v>169</v>
      </c>
      <c r="C103" s="160">
        <v>3462</v>
      </c>
      <c r="D103" s="175">
        <v>1680</v>
      </c>
      <c r="E103" s="175">
        <v>1782</v>
      </c>
      <c r="F103" s="194">
        <v>1386</v>
      </c>
      <c r="G103" s="141">
        <v>1063.0833408821873</v>
      </c>
      <c r="H103" s="216">
        <f>C103/$C$6*100</f>
        <v>2.978628213511374</v>
      </c>
      <c r="I103" s="221">
        <f>F103/$F$6*100</f>
        <v>2.8802393965212691</v>
      </c>
      <c r="J103" s="227">
        <v>3814</v>
      </c>
      <c r="K103" s="235">
        <v>1839</v>
      </c>
      <c r="L103" s="235">
        <v>1975</v>
      </c>
      <c r="M103" s="249">
        <v>1411</v>
      </c>
      <c r="N103" s="256">
        <f>C103-J103</f>
        <v>-352</v>
      </c>
      <c r="O103" s="262">
        <f>F103-M103</f>
        <v>-25</v>
      </c>
      <c r="P103" s="268">
        <f t="shared" si="36"/>
        <v>-9.2291557420031456</v>
      </c>
      <c r="Q103" s="273">
        <f t="shared" si="37"/>
        <v>-1.7717930545712259</v>
      </c>
      <c r="R103" s="284">
        <f t="shared" si="38"/>
        <v>2.497835497835498</v>
      </c>
      <c r="S103" s="289">
        <f t="shared" si="39"/>
        <v>2.7030474840538625</v>
      </c>
      <c r="T103" s="294">
        <f t="shared" si="40"/>
        <v>-0.20521198621836456</v>
      </c>
      <c r="U103" s="300">
        <v>323</v>
      </c>
      <c r="V103" s="313">
        <v>1970</v>
      </c>
      <c r="W103" s="324">
        <v>1156</v>
      </c>
      <c r="X103" s="336">
        <f t="shared" si="41"/>
        <v>9.36503334299797</v>
      </c>
      <c r="Y103" s="346">
        <f t="shared" si="41"/>
        <v>57.118005218904031</v>
      </c>
      <c r="Z103" s="352">
        <f t="shared" si="41"/>
        <v>33.516961438098001</v>
      </c>
      <c r="AA103" s="108" t="str">
        <f t="shared" si="42"/>
        <v>×</v>
      </c>
    </row>
    <row r="104" spans="1:27" ht="14.25" customHeight="1">
      <c r="A104" s="23"/>
      <c r="B104" s="149" t="s">
        <v>8</v>
      </c>
      <c r="C104" s="162">
        <v>1515</v>
      </c>
      <c r="D104" s="177">
        <v>757</v>
      </c>
      <c r="E104" s="177">
        <v>758</v>
      </c>
      <c r="F104" s="195">
        <v>596</v>
      </c>
      <c r="G104" s="211">
        <v>344.35136476787767</v>
      </c>
      <c r="H104" s="216">
        <f>C104/$C$6*100</f>
        <v>1.3034724851154627</v>
      </c>
      <c r="I104" s="221">
        <f>F104/$F$6*100</f>
        <v>1.2385445024001995</v>
      </c>
      <c r="J104" s="227">
        <v>1634</v>
      </c>
      <c r="K104" s="235">
        <v>826</v>
      </c>
      <c r="L104" s="235">
        <v>808</v>
      </c>
      <c r="M104" s="249">
        <v>588</v>
      </c>
      <c r="N104" s="256">
        <f>C104-J104</f>
        <v>-119</v>
      </c>
      <c r="O104" s="262">
        <f>F104-M104</f>
        <v>8</v>
      </c>
      <c r="P104" s="268">
        <f t="shared" si="36"/>
        <v>-7.282741738066095</v>
      </c>
      <c r="Q104" s="273">
        <f t="shared" si="37"/>
        <v>1.3605442176870748</v>
      </c>
      <c r="R104" s="284">
        <f t="shared" si="38"/>
        <v>2.5419463087248322</v>
      </c>
      <c r="S104" s="289">
        <f t="shared" si="39"/>
        <v>2.7789115646258504</v>
      </c>
      <c r="T104" s="294">
        <f t="shared" si="40"/>
        <v>-0.23696525590101825</v>
      </c>
      <c r="U104" s="300">
        <v>142</v>
      </c>
      <c r="V104" s="313">
        <v>849</v>
      </c>
      <c r="W104" s="324">
        <v>524</v>
      </c>
      <c r="X104" s="336">
        <f t="shared" si="41"/>
        <v>9.3729372937293736</v>
      </c>
      <c r="Y104" s="346">
        <f t="shared" si="41"/>
        <v>56.039603960396043</v>
      </c>
      <c r="Z104" s="352">
        <f t="shared" si="41"/>
        <v>34.587458745874585</v>
      </c>
      <c r="AA104" s="108" t="str">
        <f t="shared" si="42"/>
        <v>×</v>
      </c>
    </row>
    <row r="105" spans="1:27" ht="14.25" customHeight="1">
      <c r="A105" s="23"/>
      <c r="B105" s="151" t="s">
        <v>170</v>
      </c>
      <c r="C105" s="162">
        <v>294</v>
      </c>
      <c r="D105" s="177">
        <v>121</v>
      </c>
      <c r="E105" s="177">
        <v>173</v>
      </c>
      <c r="F105" s="195">
        <v>66</v>
      </c>
      <c r="G105" s="211">
        <v>65.61742763167733</v>
      </c>
      <c r="H105" s="216">
        <f>C105/$C$6*100</f>
        <v>0.25295109612141653</v>
      </c>
      <c r="I105" s="221">
        <f>F105/$F$6*100</f>
        <v>0.13715425697720329</v>
      </c>
      <c r="J105" s="229">
        <v>331</v>
      </c>
      <c r="K105" s="237">
        <v>144</v>
      </c>
      <c r="L105" s="237">
        <v>187</v>
      </c>
      <c r="M105" s="250">
        <v>75</v>
      </c>
      <c r="N105" s="256">
        <f>C105-J105</f>
        <v>-37</v>
      </c>
      <c r="O105" s="262">
        <f>F105-M105</f>
        <v>-9</v>
      </c>
      <c r="P105" s="268">
        <f t="shared" si="36"/>
        <v>-11.178247734138973</v>
      </c>
      <c r="Q105" s="273">
        <f t="shared" si="37"/>
        <v>-12</v>
      </c>
      <c r="R105" s="284">
        <f t="shared" si="38"/>
        <v>4.4545454545454541</v>
      </c>
      <c r="S105" s="289">
        <f t="shared" si="39"/>
        <v>4.4133333333333331</v>
      </c>
      <c r="T105" s="294">
        <f t="shared" si="40"/>
        <v>4.1212121212121033e-002</v>
      </c>
      <c r="U105" s="300">
        <v>7</v>
      </c>
      <c r="V105" s="313">
        <v>96</v>
      </c>
      <c r="W105" s="324">
        <v>191</v>
      </c>
      <c r="X105" s="337">
        <f t="shared" si="41"/>
        <v>2.3809523809523809</v>
      </c>
      <c r="Y105" s="347">
        <f t="shared" si="41"/>
        <v>32.653061224489797</v>
      </c>
      <c r="Z105" s="353">
        <f t="shared" si="41"/>
        <v>64.965986394557831</v>
      </c>
      <c r="AA105" s="108" t="str">
        <f t="shared" si="42"/>
        <v>○</v>
      </c>
    </row>
    <row r="106" spans="1:27" s="132" customFormat="1" ht="13.5" customHeight="1">
      <c r="A106" s="139"/>
      <c r="B106" s="139" t="s">
        <v>26</v>
      </c>
      <c r="C106" s="168"/>
      <c r="D106" s="168"/>
      <c r="E106" s="168"/>
      <c r="F106" s="168"/>
      <c r="G106" s="139"/>
      <c r="H106" s="139"/>
      <c r="I106" s="139"/>
      <c r="J106" s="139"/>
      <c r="K106" s="139"/>
      <c r="L106" s="139"/>
      <c r="M106" s="139"/>
      <c r="N106" s="258"/>
      <c r="O106" s="258"/>
      <c r="P106" s="258"/>
      <c r="Q106" s="277"/>
      <c r="R106" s="258"/>
      <c r="S106" s="277"/>
      <c r="T106" s="258"/>
      <c r="U106" s="139"/>
      <c r="V106" s="139"/>
      <c r="W106" s="139"/>
      <c r="X106" s="340"/>
      <c r="Y106" s="340"/>
      <c r="Z106" s="356"/>
      <c r="AA106" s="362"/>
    </row>
    <row r="107" spans="1:27" s="132" customFormat="1" ht="13.5" customHeight="1">
      <c r="C107" s="169"/>
      <c r="D107" s="169"/>
      <c r="E107" s="169"/>
      <c r="F107" s="169"/>
      <c r="N107" s="259"/>
      <c r="O107" s="259"/>
      <c r="P107" s="259"/>
      <c r="Q107" s="278"/>
      <c r="R107" s="259"/>
      <c r="S107" s="278"/>
      <c r="T107" s="259"/>
      <c r="X107" s="341"/>
      <c r="Y107" s="341"/>
      <c r="Z107" s="357"/>
      <c r="AA107" s="364"/>
    </row>
    <row r="108" spans="1:27" ht="28.5" customHeight="1">
      <c r="A108" s="7" t="s">
        <v>287</v>
      </c>
      <c r="B108" s="143"/>
    </row>
    <row r="109" spans="1:27" ht="16.5" customHeight="1">
      <c r="A109" s="133" t="s">
        <v>89</v>
      </c>
      <c r="B109" s="144"/>
      <c r="C109" s="154" t="s">
        <v>56</v>
      </c>
      <c r="D109" s="173"/>
      <c r="E109" s="173"/>
      <c r="F109" s="173"/>
      <c r="G109" s="26"/>
      <c r="H109" s="26"/>
      <c r="I109" s="42"/>
      <c r="J109" s="26" t="s">
        <v>221</v>
      </c>
      <c r="K109" s="26"/>
      <c r="L109" s="26"/>
      <c r="M109" s="42"/>
      <c r="N109" s="50" t="s">
        <v>71</v>
      </c>
      <c r="O109" s="57"/>
      <c r="P109" s="60" t="s">
        <v>72</v>
      </c>
      <c r="Q109" s="60"/>
      <c r="R109" s="50" t="s">
        <v>59</v>
      </c>
      <c r="S109" s="60"/>
      <c r="T109" s="60"/>
      <c r="U109" s="17" t="s">
        <v>77</v>
      </c>
      <c r="V109" s="26"/>
      <c r="W109" s="26"/>
      <c r="X109" s="26"/>
      <c r="Y109" s="26"/>
      <c r="Z109" s="26"/>
    </row>
    <row r="110" spans="1:27" ht="16.5" customHeight="1">
      <c r="A110" s="134"/>
      <c r="B110" s="145"/>
      <c r="C110" s="155" t="s">
        <v>16</v>
      </c>
      <c r="D110" s="155" t="s">
        <v>58</v>
      </c>
      <c r="E110" s="155" t="s">
        <v>60</v>
      </c>
      <c r="F110" s="184" t="s">
        <v>61</v>
      </c>
      <c r="G110" s="34" t="s">
        <v>62</v>
      </c>
      <c r="H110" s="17" t="s">
        <v>67</v>
      </c>
      <c r="I110" s="42"/>
      <c r="J110" s="18" t="s">
        <v>16</v>
      </c>
      <c r="K110" s="18" t="s">
        <v>58</v>
      </c>
      <c r="L110" s="18" t="s">
        <v>60</v>
      </c>
      <c r="M110" s="18" t="s">
        <v>61</v>
      </c>
      <c r="N110" s="51" t="s">
        <v>33</v>
      </c>
      <c r="O110" s="51" t="s">
        <v>86</v>
      </c>
      <c r="P110" s="51" t="s">
        <v>33</v>
      </c>
      <c r="Q110" s="51" t="s">
        <v>220</v>
      </c>
      <c r="R110" s="70" t="s">
        <v>21</v>
      </c>
      <c r="S110" s="75"/>
      <c r="T110" s="80" t="s">
        <v>23</v>
      </c>
      <c r="U110" s="87" t="s">
        <v>33</v>
      </c>
      <c r="V110" s="87"/>
      <c r="W110" s="87"/>
      <c r="X110" s="26" t="s">
        <v>79</v>
      </c>
      <c r="Y110" s="26"/>
      <c r="Z110" s="26"/>
    </row>
    <row r="111" spans="1:27" ht="30" customHeight="1">
      <c r="A111" s="135"/>
      <c r="B111" s="146"/>
      <c r="C111" s="107"/>
      <c r="D111" s="107"/>
      <c r="E111" s="107"/>
      <c r="F111" s="185"/>
      <c r="G111" s="203"/>
      <c r="H111" s="19" t="s">
        <v>64</v>
      </c>
      <c r="I111" s="19" t="s">
        <v>220</v>
      </c>
      <c r="J111" s="19"/>
      <c r="K111" s="19"/>
      <c r="L111" s="19"/>
      <c r="M111" s="19"/>
      <c r="N111" s="52"/>
      <c r="O111" s="52"/>
      <c r="P111" s="52"/>
      <c r="Q111" s="52"/>
      <c r="R111" s="52" t="s">
        <v>74</v>
      </c>
      <c r="S111" s="52" t="s">
        <v>76</v>
      </c>
      <c r="T111" s="70"/>
      <c r="U111" s="203" t="s">
        <v>7</v>
      </c>
      <c r="V111" s="203" t="s">
        <v>78</v>
      </c>
      <c r="W111" s="322" t="s">
        <v>6</v>
      </c>
      <c r="X111" s="87" t="s">
        <v>7</v>
      </c>
      <c r="Y111" s="87" t="s">
        <v>78</v>
      </c>
      <c r="Z111" s="86" t="s">
        <v>6</v>
      </c>
    </row>
    <row r="112" spans="1:27" ht="15" customHeight="1">
      <c r="A112" s="23"/>
      <c r="B112" s="11"/>
      <c r="C112" s="156"/>
      <c r="D112" s="156"/>
      <c r="E112" s="156"/>
      <c r="F112" s="156"/>
      <c r="G112" s="18"/>
      <c r="H112" s="38"/>
      <c r="I112" s="8"/>
      <c r="J112" s="20"/>
      <c r="K112" s="20"/>
      <c r="L112" s="20"/>
      <c r="M112" s="8"/>
      <c r="N112" s="53"/>
      <c r="O112" s="58"/>
      <c r="P112" s="35"/>
      <c r="Q112" s="35"/>
      <c r="R112" s="71"/>
      <c r="S112" s="76"/>
      <c r="T112" s="81"/>
      <c r="U112" s="88"/>
      <c r="V112" s="23"/>
      <c r="X112" s="95"/>
      <c r="Y112" s="99"/>
      <c r="Z112" s="99"/>
    </row>
    <row r="113" spans="1:27" ht="15" customHeight="1">
      <c r="A113" s="136" t="s">
        <v>1</v>
      </c>
      <c r="B113" s="12"/>
      <c r="C113" s="157">
        <v>116228</v>
      </c>
      <c r="D113" s="157">
        <v>57494</v>
      </c>
      <c r="E113" s="157">
        <v>58734</v>
      </c>
      <c r="F113" s="186">
        <v>48121</v>
      </c>
      <c r="G113" s="22">
        <v>326.7124529532901</v>
      </c>
      <c r="H113" s="39">
        <v>100</v>
      </c>
      <c r="I113" s="43">
        <v>100</v>
      </c>
      <c r="J113" s="21">
        <v>118919</v>
      </c>
      <c r="K113" s="21">
        <v>58507</v>
      </c>
      <c r="L113" s="21">
        <v>60412</v>
      </c>
      <c r="M113" s="13">
        <v>46390</v>
      </c>
      <c r="N113" s="46">
        <f>C113-J113</f>
        <v>-2691</v>
      </c>
      <c r="O113" s="30">
        <f>F113-M113</f>
        <v>1731</v>
      </c>
      <c r="P113" s="61">
        <f>N113/J113*100</f>
        <v>-2.2628848207603491</v>
      </c>
      <c r="Q113" s="61">
        <f>O113/M113*100</f>
        <v>3.7314076309549469</v>
      </c>
      <c r="R113" s="72">
        <f>C113/F113</f>
        <v>2.4153280272646036</v>
      </c>
      <c r="S113" s="77">
        <f>J113/M113</f>
        <v>2.5634619530071134</v>
      </c>
      <c r="T113" s="82">
        <f>R113-S113</f>
        <v>-0.14813392574250983</v>
      </c>
      <c r="U113" s="88">
        <v>13011</v>
      </c>
      <c r="V113" s="23">
        <v>66171</v>
      </c>
      <c r="W113" s="1">
        <v>35621</v>
      </c>
      <c r="X113" s="96">
        <f>U113/($U113+$V113+$W113)*100</f>
        <v>11.333327526284156</v>
      </c>
      <c r="Y113" s="100">
        <f>V113/($U113+$V113+$W113)*100</f>
        <v>57.638737663649906</v>
      </c>
      <c r="Z113" s="100">
        <f>W113/($U113+$V113+$W113)*100</f>
        <v>31.027934810065936</v>
      </c>
      <c r="AA113" s="108" t="str">
        <f>IF(50&lt;Z113,"○","×")</f>
        <v>×</v>
      </c>
    </row>
    <row r="114" spans="1:27" ht="15" customHeight="1">
      <c r="A114" s="23"/>
      <c r="B114" s="13"/>
      <c r="C114" s="157"/>
      <c r="D114" s="157"/>
      <c r="E114" s="157"/>
      <c r="F114" s="186"/>
      <c r="G114" s="22"/>
      <c r="H114" s="39"/>
      <c r="I114" s="43"/>
      <c r="J114" s="21"/>
      <c r="K114" s="21"/>
      <c r="L114" s="21"/>
      <c r="M114" s="13"/>
      <c r="N114" s="46"/>
      <c r="O114" s="30"/>
      <c r="P114" s="61"/>
      <c r="Q114" s="61"/>
      <c r="R114" s="72"/>
      <c r="S114" s="77"/>
      <c r="T114" s="82"/>
      <c r="U114" s="88"/>
      <c r="V114" s="23"/>
      <c r="X114" s="96"/>
      <c r="Y114" s="100"/>
      <c r="Z114" s="100"/>
    </row>
    <row r="115" spans="1:27" ht="15" customHeight="1">
      <c r="A115" s="23"/>
      <c r="B115" s="12" t="s">
        <v>90</v>
      </c>
      <c r="C115" s="157">
        <v>81971</v>
      </c>
      <c r="D115" s="157">
        <v>40684</v>
      </c>
      <c r="E115" s="157">
        <v>41287</v>
      </c>
      <c r="F115" s="186">
        <v>34621</v>
      </c>
      <c r="G115" s="22">
        <v>971.69129770629343</v>
      </c>
      <c r="H115" s="39">
        <f>C115/$C$6*100</f>
        <v>70.526035034587181</v>
      </c>
      <c r="I115" s="43">
        <f>F115/$F$6*100</f>
        <v>71.945720163753862</v>
      </c>
      <c r="J115" s="22">
        <v>82655</v>
      </c>
      <c r="K115" s="22">
        <v>40744</v>
      </c>
      <c r="L115" s="22">
        <v>41911</v>
      </c>
      <c r="M115" s="30">
        <v>32944</v>
      </c>
      <c r="N115" s="46">
        <f>C115-J115</f>
        <v>-684</v>
      </c>
      <c r="O115" s="30">
        <f>F115-M115</f>
        <v>1677</v>
      </c>
      <c r="P115" s="61">
        <f>N115/J115*100</f>
        <v>-0.82753614421390109</v>
      </c>
      <c r="Q115" s="61">
        <f>O115/M115*100</f>
        <v>5.0904565322972317</v>
      </c>
      <c r="R115" s="72">
        <f>C115/F115</f>
        <v>2.3676670229051733</v>
      </c>
      <c r="S115" s="77">
        <f>J115/M115</f>
        <v>2.508954589606605</v>
      </c>
      <c r="T115" s="82">
        <f>R115-S115</f>
        <v>-0.14128756670143172</v>
      </c>
      <c r="U115" s="88">
        <v>9569</v>
      </c>
      <c r="V115" s="23">
        <v>47908</v>
      </c>
      <c r="W115" s="1">
        <v>23261</v>
      </c>
      <c r="X115" s="96">
        <f t="shared" ref="X115:Z117" si="47">U115/($U115+$V115+$W115)*100</f>
        <v>11.851916074215364</v>
      </c>
      <c r="Y115" s="100">
        <f t="shared" si="47"/>
        <v>59.337610542743192</v>
      </c>
      <c r="Z115" s="100">
        <f t="shared" si="47"/>
        <v>28.81047338304144</v>
      </c>
      <c r="AA115" s="108" t="str">
        <f>IF(50&lt;Z115,"○","×")</f>
        <v>×</v>
      </c>
    </row>
    <row r="116" spans="1:27" ht="15" customHeight="1">
      <c r="A116" s="23"/>
      <c r="B116" s="12" t="s">
        <v>4</v>
      </c>
      <c r="C116" s="157">
        <v>25960</v>
      </c>
      <c r="D116" s="157">
        <v>12771</v>
      </c>
      <c r="E116" s="157">
        <v>13189</v>
      </c>
      <c r="F116" s="186">
        <v>10169</v>
      </c>
      <c r="G116" s="22">
        <v>144.35301948270438</v>
      </c>
      <c r="H116" s="39">
        <f>C116/$C$6*100</f>
        <v>22.335409711945488</v>
      </c>
      <c r="I116" s="43">
        <f>F116/$F$6*100</f>
        <v>21.132146048502733</v>
      </c>
      <c r="J116" s="22">
        <v>26744</v>
      </c>
      <c r="K116" s="22">
        <v>13138</v>
      </c>
      <c r="L116" s="22">
        <v>13606</v>
      </c>
      <c r="M116" s="30">
        <v>9859</v>
      </c>
      <c r="N116" s="46">
        <f>C116-J116</f>
        <v>-784</v>
      </c>
      <c r="O116" s="30">
        <f>F116-M116</f>
        <v>310</v>
      </c>
      <c r="P116" s="61">
        <f>N116/J116*100</f>
        <v>-2.9314986539036791</v>
      </c>
      <c r="Q116" s="61">
        <f>O116/M116*100</f>
        <v>3.1443351252662546</v>
      </c>
      <c r="R116" s="72">
        <f>C116/F116</f>
        <v>2.5528567214082014</v>
      </c>
      <c r="S116" s="77">
        <f>J116/M116</f>
        <v>2.7126483416167968</v>
      </c>
      <c r="T116" s="82">
        <f>R116-S116</f>
        <v>-0.15979162020859539</v>
      </c>
      <c r="U116" s="88">
        <v>2932</v>
      </c>
      <c r="V116" s="23">
        <v>14223</v>
      </c>
      <c r="W116" s="1">
        <v>8636</v>
      </c>
      <c r="X116" s="96">
        <f t="shared" si="47"/>
        <v>11.368306773680741</v>
      </c>
      <c r="Y116" s="100">
        <f t="shared" si="47"/>
        <v>55.147144352681167</v>
      </c>
      <c r="Z116" s="100">
        <f t="shared" si="47"/>
        <v>33.48454887363809</v>
      </c>
      <c r="AA116" s="108" t="str">
        <f>IF(50&lt;Z116,"○","×")</f>
        <v>×</v>
      </c>
    </row>
    <row r="117" spans="1:27" ht="15" customHeight="1">
      <c r="A117" s="23"/>
      <c r="B117" s="12" t="s">
        <v>93</v>
      </c>
      <c r="C117" s="157">
        <v>8297</v>
      </c>
      <c r="D117" s="157">
        <v>4039</v>
      </c>
      <c r="E117" s="157">
        <v>4258</v>
      </c>
      <c r="F117" s="186">
        <v>3331</v>
      </c>
      <c r="G117" s="22">
        <v>90.623976439384066</v>
      </c>
      <c r="H117" s="39">
        <f>C117/$C$6*100</f>
        <v>7.1385552534673229</v>
      </c>
      <c r="I117" s="43">
        <f>F117/$F$6*100</f>
        <v>6.9221337877433964</v>
      </c>
      <c r="J117" s="22">
        <v>9520</v>
      </c>
      <c r="K117" s="22">
        <v>4625</v>
      </c>
      <c r="L117" s="22">
        <v>4895</v>
      </c>
      <c r="M117" s="30">
        <v>3587</v>
      </c>
      <c r="N117" s="46">
        <f>C117-J117</f>
        <v>-1223</v>
      </c>
      <c r="O117" s="30">
        <f>F117-M117</f>
        <v>-256</v>
      </c>
      <c r="P117" s="61">
        <f>N117/J117*100</f>
        <v>-12.846638655462183</v>
      </c>
      <c r="Q117" s="61">
        <f>O117/M117*100</f>
        <v>-7.1368831892946751</v>
      </c>
      <c r="R117" s="72">
        <f>C117/F117</f>
        <v>2.4908435905133595</v>
      </c>
      <c r="S117" s="77">
        <f>J117/M117</f>
        <v>2.6540284360189572</v>
      </c>
      <c r="T117" s="82">
        <f>R117-S117</f>
        <v>-0.16318484550559775</v>
      </c>
      <c r="U117" s="88">
        <v>510</v>
      </c>
      <c r="V117" s="23">
        <v>4040</v>
      </c>
      <c r="W117" s="1">
        <v>3724</v>
      </c>
      <c r="X117" s="96">
        <f t="shared" si="47"/>
        <v>6.1638868745467725</v>
      </c>
      <c r="Y117" s="100">
        <f t="shared" si="47"/>
        <v>48.82765288856659</v>
      </c>
      <c r="Z117" s="100">
        <f t="shared" si="47"/>
        <v>45.008460236886634</v>
      </c>
      <c r="AA117" s="108" t="str">
        <f>IF(50&lt;Z117,"○","×")</f>
        <v>×</v>
      </c>
    </row>
    <row r="118" spans="1:27" ht="15" customHeight="1">
      <c r="A118" s="23"/>
      <c r="B118" s="12"/>
      <c r="F118" s="187"/>
      <c r="G118" s="28"/>
      <c r="H118" s="40"/>
      <c r="I118" s="44"/>
      <c r="J118" s="23"/>
      <c r="K118" s="23"/>
      <c r="L118" s="23"/>
      <c r="M118" s="11"/>
      <c r="N118" s="54"/>
      <c r="O118" s="32"/>
      <c r="P118" s="62"/>
      <c r="Q118" s="62"/>
      <c r="R118" s="73"/>
      <c r="S118" s="78"/>
      <c r="T118" s="83"/>
      <c r="U118" s="89"/>
      <c r="V118" s="36"/>
      <c r="W118" s="36"/>
      <c r="X118" s="97"/>
      <c r="Y118" s="101"/>
      <c r="Z118" s="100"/>
    </row>
    <row r="119" spans="1:27" s="23" customFormat="1" ht="16.5" customHeight="1">
      <c r="A119" s="137" t="s">
        <v>34</v>
      </c>
      <c r="B119" s="147"/>
      <c r="C119" s="158">
        <v>8605</v>
      </c>
      <c r="D119" s="158">
        <v>4198</v>
      </c>
      <c r="E119" s="158">
        <v>4407</v>
      </c>
      <c r="F119" s="192">
        <v>3401</v>
      </c>
      <c r="G119" s="209">
        <v>2841.6230241143335</v>
      </c>
      <c r="H119" s="215">
        <f>C119/$C$6*100</f>
        <v>7.4035516398802343</v>
      </c>
      <c r="I119" s="220">
        <f>F119/$F$6*100</f>
        <v>7.0676004239313404</v>
      </c>
      <c r="J119" s="225">
        <v>8354</v>
      </c>
      <c r="K119" s="238">
        <v>4075</v>
      </c>
      <c r="L119" s="238">
        <v>4279</v>
      </c>
      <c r="M119" s="247">
        <v>3172</v>
      </c>
      <c r="N119" s="255">
        <f>C119-J119</f>
        <v>251</v>
      </c>
      <c r="O119" s="251">
        <f>F119-M119</f>
        <v>229</v>
      </c>
      <c r="P119" s="266">
        <f t="shared" ref="P119:P150" si="48">N119/J119*100</f>
        <v>3.0045487191764422</v>
      </c>
      <c r="Q119" s="271">
        <f t="shared" ref="Q119:Q150" si="49">O119/M119*100</f>
        <v>7.2194199243379567</v>
      </c>
      <c r="R119" s="282">
        <f t="shared" ref="R119:R150" si="50">C119/F119</f>
        <v>2.5301381946486328</v>
      </c>
      <c r="S119" s="287">
        <f t="shared" ref="S119:S150" si="51">J119/M119</f>
        <v>2.6336696090794454</v>
      </c>
      <c r="T119" s="292">
        <f t="shared" ref="T119:T150" si="52">R119-S119</f>
        <v>-0.1035314144308126</v>
      </c>
      <c r="U119" s="305">
        <v>973</v>
      </c>
      <c r="V119" s="317">
        <v>3609</v>
      </c>
      <c r="W119" s="329">
        <v>1668</v>
      </c>
      <c r="X119" s="342">
        <f t="shared" ref="X119:Z150" si="53">U119/($U119+$V119+$W119)*100</f>
        <v>15.568000000000001</v>
      </c>
      <c r="Y119" s="348">
        <f t="shared" si="53"/>
        <v>57.743999999999993</v>
      </c>
      <c r="Z119" s="348">
        <f t="shared" si="53"/>
        <v>26.688000000000002</v>
      </c>
      <c r="AA119" s="362" t="str">
        <f t="shared" ref="AA119:AA150" si="54">IF(50&lt;Z119,"○","×")</f>
        <v>×</v>
      </c>
    </row>
    <row r="120" spans="1:27" ht="15" customHeight="1">
      <c r="A120" s="23"/>
      <c r="B120" s="12" t="s">
        <v>172</v>
      </c>
      <c r="C120" s="159">
        <v>6322</v>
      </c>
      <c r="D120" s="174">
        <v>3074</v>
      </c>
      <c r="E120" s="174">
        <v>3248</v>
      </c>
      <c r="F120" s="193">
        <v>2461</v>
      </c>
      <c r="G120" s="210">
        <v>3066.0014772288041</v>
      </c>
      <c r="H120" s="216">
        <f>C120/$C$6*100</f>
        <v>5.4393089444884186</v>
      </c>
      <c r="I120" s="221">
        <f>F120/$F$6*100</f>
        <v>5.1141913094075351</v>
      </c>
      <c r="J120" s="231">
        <v>5919</v>
      </c>
      <c r="K120" s="240">
        <v>2876</v>
      </c>
      <c r="L120" s="240">
        <v>3043</v>
      </c>
      <c r="M120" s="252">
        <v>2239</v>
      </c>
      <c r="N120" s="256">
        <f>C120-J120</f>
        <v>403</v>
      </c>
      <c r="O120" s="262">
        <f>F120-M120</f>
        <v>222</v>
      </c>
      <c r="P120" s="267">
        <f t="shared" si="48"/>
        <v>6.8085825308329113</v>
      </c>
      <c r="Q120" s="272">
        <f t="shared" si="49"/>
        <v>9.9151406878070567</v>
      </c>
      <c r="R120" s="283">
        <f t="shared" si="50"/>
        <v>2.5688744412840308</v>
      </c>
      <c r="S120" s="288">
        <f t="shared" si="51"/>
        <v>2.6435908887896384</v>
      </c>
      <c r="T120" s="293">
        <f t="shared" si="52"/>
        <v>-7.4716447505607686e-002</v>
      </c>
      <c r="U120" s="299">
        <v>973</v>
      </c>
      <c r="V120" s="312">
        <v>3609</v>
      </c>
      <c r="W120" s="323">
        <v>1668</v>
      </c>
      <c r="X120" s="335">
        <f t="shared" si="53"/>
        <v>15.568000000000001</v>
      </c>
      <c r="Y120" s="345">
        <f t="shared" si="53"/>
        <v>57.743999999999993</v>
      </c>
      <c r="Z120" s="358">
        <f t="shared" si="53"/>
        <v>26.688000000000002</v>
      </c>
      <c r="AA120" s="108" t="str">
        <f t="shared" si="54"/>
        <v>×</v>
      </c>
    </row>
    <row r="121" spans="1:27" s="23" customFormat="1" ht="16.5" customHeight="1">
      <c r="A121" s="137" t="s">
        <v>9</v>
      </c>
      <c r="B121" s="147"/>
      <c r="C121" s="158">
        <f>SUM(C122:C127)</f>
        <v>4838</v>
      </c>
      <c r="D121" s="158">
        <f>SUM(D122:D127)</f>
        <v>2388</v>
      </c>
      <c r="E121" s="158">
        <f>SUM(E122:E127)</f>
        <v>2450</v>
      </c>
      <c r="F121" s="192">
        <f>SUM(F122:F127)</f>
        <v>1927</v>
      </c>
      <c r="G121" s="209">
        <v>1184.9713130397695</v>
      </c>
      <c r="H121" s="215">
        <f t="shared" ref="H121:O121" si="55">SUM(H122:H127)</f>
        <v>4.162508173589841</v>
      </c>
      <c r="I121" s="220">
        <f t="shared" si="55"/>
        <v>4.0044886847737997</v>
      </c>
      <c r="J121" s="230">
        <f t="shared" si="55"/>
        <v>4743</v>
      </c>
      <c r="K121" s="239">
        <f t="shared" si="55"/>
        <v>2347</v>
      </c>
      <c r="L121" s="239">
        <f t="shared" si="55"/>
        <v>2396</v>
      </c>
      <c r="M121" s="251">
        <f t="shared" si="55"/>
        <v>1800</v>
      </c>
      <c r="N121" s="255">
        <f t="shared" si="55"/>
        <v>95</v>
      </c>
      <c r="O121" s="251">
        <f t="shared" si="55"/>
        <v>127</v>
      </c>
      <c r="P121" s="266">
        <f t="shared" si="48"/>
        <v>2.0029517183217371</v>
      </c>
      <c r="Q121" s="271">
        <f t="shared" si="49"/>
        <v>7.0555555555555554</v>
      </c>
      <c r="R121" s="282">
        <f t="shared" si="50"/>
        <v>2.5106382978723403</v>
      </c>
      <c r="S121" s="287">
        <f t="shared" si="51"/>
        <v>2.6349999999999998</v>
      </c>
      <c r="T121" s="292">
        <f t="shared" si="52"/>
        <v>-0.12436170212765951</v>
      </c>
      <c r="U121" s="306">
        <f>SUM(U122:U127)</f>
        <v>614</v>
      </c>
      <c r="V121" s="318">
        <f>SUM(V122:V127)</f>
        <v>2760</v>
      </c>
      <c r="W121" s="192">
        <f>SUM(W122:W127)</f>
        <v>1412</v>
      </c>
      <c r="X121" s="334">
        <f t="shared" si="53"/>
        <v>12.829084830756374</v>
      </c>
      <c r="Y121" s="344">
        <f t="shared" si="53"/>
        <v>57.668198913497704</v>
      </c>
      <c r="Z121" s="350">
        <f t="shared" si="53"/>
        <v>29.502716255745927</v>
      </c>
      <c r="AA121" s="362" t="str">
        <f t="shared" si="54"/>
        <v>×</v>
      </c>
    </row>
    <row r="122" spans="1:27" ht="15" customHeight="1">
      <c r="A122" s="23"/>
      <c r="B122" s="148" t="s">
        <v>173</v>
      </c>
      <c r="C122" s="159">
        <v>840</v>
      </c>
      <c r="D122" s="174">
        <v>418</v>
      </c>
      <c r="E122" s="174">
        <v>422</v>
      </c>
      <c r="F122" s="193">
        <v>311</v>
      </c>
      <c r="G122" s="210">
        <v>507.78022063050588</v>
      </c>
      <c r="H122" s="216">
        <f t="shared" ref="H122:H129" si="56">C122/$C$6*100</f>
        <v>0.72271741748976159</v>
      </c>
      <c r="I122" s="221">
        <f t="shared" ref="I122:I129" si="57">F122/$F$6*100</f>
        <v>0.64628748363500332</v>
      </c>
      <c r="J122" s="226">
        <v>887</v>
      </c>
      <c r="K122" s="234">
        <v>452</v>
      </c>
      <c r="L122" s="234">
        <v>435</v>
      </c>
      <c r="M122" s="248">
        <v>314</v>
      </c>
      <c r="N122" s="256">
        <f t="shared" ref="N122:N129" si="58">C122-J122</f>
        <v>-47</v>
      </c>
      <c r="O122" s="262">
        <f t="shared" ref="O122:O129" si="59">F122-M122</f>
        <v>-3</v>
      </c>
      <c r="P122" s="267">
        <f t="shared" si="48"/>
        <v>-5.2987598647125145</v>
      </c>
      <c r="Q122" s="272">
        <f t="shared" si="49"/>
        <v>-0.95541401273885351</v>
      </c>
      <c r="R122" s="283">
        <f t="shared" si="50"/>
        <v>2.7009646302250805</v>
      </c>
      <c r="S122" s="288">
        <f t="shared" si="51"/>
        <v>2.8248407643312103</v>
      </c>
      <c r="T122" s="293">
        <f t="shared" si="52"/>
        <v>-0.12387613410612985</v>
      </c>
      <c r="U122" s="299">
        <v>86</v>
      </c>
      <c r="V122" s="312">
        <v>462</v>
      </c>
      <c r="W122" s="323">
        <v>290</v>
      </c>
      <c r="X122" s="335">
        <f t="shared" si="53"/>
        <v>10.262529832935559</v>
      </c>
      <c r="Y122" s="345">
        <f t="shared" si="53"/>
        <v>55.131264916467785</v>
      </c>
      <c r="Z122" s="351">
        <f t="shared" si="53"/>
        <v>34.606205250596659</v>
      </c>
      <c r="AA122" s="108" t="str">
        <f t="shared" si="54"/>
        <v>×</v>
      </c>
    </row>
    <row r="123" spans="1:27" ht="15" customHeight="1">
      <c r="A123" s="23"/>
      <c r="B123" s="149" t="s">
        <v>174</v>
      </c>
      <c r="C123" s="160">
        <v>1453</v>
      </c>
      <c r="D123" s="175">
        <v>716</v>
      </c>
      <c r="E123" s="175">
        <v>737</v>
      </c>
      <c r="F123" s="194">
        <v>577</v>
      </c>
      <c r="G123" s="141">
        <v>874.64834305877469</v>
      </c>
      <c r="H123" s="216">
        <f t="shared" si="56"/>
        <v>1.2501290566816945</v>
      </c>
      <c r="I123" s="221">
        <f t="shared" si="57"/>
        <v>1.1990607011491865</v>
      </c>
      <c r="J123" s="227">
        <v>1521</v>
      </c>
      <c r="K123" s="235">
        <v>746</v>
      </c>
      <c r="L123" s="235">
        <v>775</v>
      </c>
      <c r="M123" s="249">
        <v>564</v>
      </c>
      <c r="N123" s="256">
        <f t="shared" si="58"/>
        <v>-68</v>
      </c>
      <c r="O123" s="262">
        <f t="shared" si="59"/>
        <v>13</v>
      </c>
      <c r="P123" s="268">
        <f t="shared" si="48"/>
        <v>-4.4707429322813939</v>
      </c>
      <c r="Q123" s="273">
        <f t="shared" si="49"/>
        <v>2.3049645390070919</v>
      </c>
      <c r="R123" s="284">
        <f t="shared" si="50"/>
        <v>2.5181975736568458</v>
      </c>
      <c r="S123" s="289">
        <f t="shared" si="51"/>
        <v>2.6968085106382977</v>
      </c>
      <c r="T123" s="294">
        <f t="shared" si="52"/>
        <v>-0.17861093698145192</v>
      </c>
      <c r="U123" s="300">
        <v>157</v>
      </c>
      <c r="V123" s="313">
        <v>821</v>
      </c>
      <c r="W123" s="324">
        <v>456</v>
      </c>
      <c r="X123" s="336">
        <f t="shared" si="53"/>
        <v>10.948396094839609</v>
      </c>
      <c r="Y123" s="346">
        <f t="shared" si="53"/>
        <v>57.252440725244071</v>
      </c>
      <c r="Z123" s="352">
        <f t="shared" si="53"/>
        <v>31.799163179916317</v>
      </c>
      <c r="AA123" s="108" t="str">
        <f t="shared" si="54"/>
        <v>×</v>
      </c>
    </row>
    <row r="124" spans="1:27" ht="15" customHeight="1">
      <c r="A124" s="23"/>
      <c r="B124" s="149" t="s">
        <v>176</v>
      </c>
      <c r="C124" s="160">
        <v>725</v>
      </c>
      <c r="D124" s="175">
        <v>366</v>
      </c>
      <c r="E124" s="175">
        <v>359</v>
      </c>
      <c r="F124" s="194">
        <v>291</v>
      </c>
      <c r="G124" s="141">
        <v>1975.9363117298178</v>
      </c>
      <c r="H124" s="216">
        <f t="shared" si="56"/>
        <v>0.6237739615239013</v>
      </c>
      <c r="I124" s="221">
        <f t="shared" si="57"/>
        <v>0.60472558758130557</v>
      </c>
      <c r="J124" s="227">
        <v>764</v>
      </c>
      <c r="K124" s="235">
        <v>370</v>
      </c>
      <c r="L124" s="235">
        <v>394</v>
      </c>
      <c r="M124" s="249">
        <v>273</v>
      </c>
      <c r="N124" s="256">
        <f t="shared" si="58"/>
        <v>-39</v>
      </c>
      <c r="O124" s="262">
        <f t="shared" si="59"/>
        <v>18</v>
      </c>
      <c r="P124" s="268">
        <f t="shared" si="48"/>
        <v>-5.1047120418848166</v>
      </c>
      <c r="Q124" s="273">
        <f t="shared" si="49"/>
        <v>6.593406593406594</v>
      </c>
      <c r="R124" s="284">
        <f t="shared" si="50"/>
        <v>2.4914089347079038</v>
      </c>
      <c r="S124" s="289">
        <f t="shared" si="51"/>
        <v>2.7985347985347984</v>
      </c>
      <c r="T124" s="294">
        <f t="shared" si="52"/>
        <v>-0.30712586382689455</v>
      </c>
      <c r="U124" s="300">
        <v>62</v>
      </c>
      <c r="V124" s="313">
        <v>418</v>
      </c>
      <c r="W124" s="324">
        <v>234</v>
      </c>
      <c r="X124" s="336">
        <f t="shared" si="53"/>
        <v>8.6834733893557416</v>
      </c>
      <c r="Y124" s="346">
        <f t="shared" si="53"/>
        <v>58.543417366946784</v>
      </c>
      <c r="Z124" s="352">
        <f t="shared" si="53"/>
        <v>32.773109243697476</v>
      </c>
      <c r="AA124" s="108" t="str">
        <f t="shared" si="54"/>
        <v>×</v>
      </c>
    </row>
    <row r="125" spans="1:27" ht="15" customHeight="1">
      <c r="A125" s="23"/>
      <c r="B125" s="149" t="s">
        <v>102</v>
      </c>
      <c r="C125" s="160">
        <v>668</v>
      </c>
      <c r="D125" s="175">
        <v>320</v>
      </c>
      <c r="E125" s="175">
        <v>348</v>
      </c>
      <c r="F125" s="194">
        <v>268</v>
      </c>
      <c r="G125" s="141">
        <v>4423.1702609339382</v>
      </c>
      <c r="H125" s="216">
        <f t="shared" si="56"/>
        <v>0.57473242247995326</v>
      </c>
      <c r="I125" s="221">
        <f t="shared" si="57"/>
        <v>0.55692940711955286</v>
      </c>
      <c r="J125" s="227">
        <v>562</v>
      </c>
      <c r="K125" s="235">
        <v>265</v>
      </c>
      <c r="L125" s="235">
        <v>297</v>
      </c>
      <c r="M125" s="249">
        <v>234</v>
      </c>
      <c r="N125" s="256">
        <f t="shared" si="58"/>
        <v>106</v>
      </c>
      <c r="O125" s="262">
        <f t="shared" si="59"/>
        <v>34</v>
      </c>
      <c r="P125" s="268">
        <f t="shared" si="48"/>
        <v>18.861209964412812</v>
      </c>
      <c r="Q125" s="273">
        <f t="shared" si="49"/>
        <v>14.529914529914532</v>
      </c>
      <c r="R125" s="284">
        <f t="shared" si="50"/>
        <v>2.4925373134328357</v>
      </c>
      <c r="S125" s="289">
        <f t="shared" si="51"/>
        <v>2.4017094017094016</v>
      </c>
      <c r="T125" s="294">
        <f t="shared" si="52"/>
        <v>9.0827911723434074e-002</v>
      </c>
      <c r="U125" s="300">
        <v>121</v>
      </c>
      <c r="V125" s="313">
        <v>367</v>
      </c>
      <c r="W125" s="324">
        <v>174</v>
      </c>
      <c r="X125" s="336">
        <f t="shared" si="53"/>
        <v>18.277945619335348</v>
      </c>
      <c r="Y125" s="346">
        <f t="shared" si="53"/>
        <v>55.438066465256796</v>
      </c>
      <c r="Z125" s="352">
        <f t="shared" si="53"/>
        <v>26.283987915407852</v>
      </c>
      <c r="AA125" s="108" t="str">
        <f t="shared" si="54"/>
        <v>×</v>
      </c>
    </row>
    <row r="126" spans="1:27" ht="15" customHeight="1">
      <c r="A126" s="23"/>
      <c r="B126" s="149" t="s">
        <v>177</v>
      </c>
      <c r="C126" s="160">
        <v>759</v>
      </c>
      <c r="D126" s="175">
        <v>370</v>
      </c>
      <c r="E126" s="175">
        <v>389</v>
      </c>
      <c r="F126" s="194">
        <v>320</v>
      </c>
      <c r="G126" s="141">
        <v>4914.6858453810037</v>
      </c>
      <c r="H126" s="216">
        <f t="shared" si="56"/>
        <v>0.65302680937467739</v>
      </c>
      <c r="I126" s="221">
        <f t="shared" si="57"/>
        <v>0.66499033685916753</v>
      </c>
      <c r="J126" s="227">
        <v>686</v>
      </c>
      <c r="K126" s="235">
        <v>342</v>
      </c>
      <c r="L126" s="235">
        <v>344</v>
      </c>
      <c r="M126" s="249">
        <v>286</v>
      </c>
      <c r="N126" s="256">
        <f t="shared" si="58"/>
        <v>73</v>
      </c>
      <c r="O126" s="262">
        <f t="shared" si="59"/>
        <v>34</v>
      </c>
      <c r="P126" s="268">
        <f t="shared" si="48"/>
        <v>10.641399416909621</v>
      </c>
      <c r="Q126" s="273">
        <f t="shared" si="49"/>
        <v>11.888111888111888</v>
      </c>
      <c r="R126" s="284">
        <f t="shared" si="50"/>
        <v>2.3718750000000002</v>
      </c>
      <c r="S126" s="289">
        <f t="shared" si="51"/>
        <v>2.3986013986013988</v>
      </c>
      <c r="T126" s="294">
        <f t="shared" si="52"/>
        <v>-2.6726398601398582e-002</v>
      </c>
      <c r="U126" s="300">
        <v>113</v>
      </c>
      <c r="V126" s="313">
        <v>447</v>
      </c>
      <c r="W126" s="324">
        <v>191</v>
      </c>
      <c r="X126" s="336">
        <f t="shared" si="53"/>
        <v>15.046604527296935</v>
      </c>
      <c r="Y126" s="346">
        <f t="shared" si="53"/>
        <v>59.520639147802932</v>
      </c>
      <c r="Z126" s="352">
        <f t="shared" si="53"/>
        <v>25.432756324900136</v>
      </c>
      <c r="AA126" s="108" t="str">
        <f t="shared" si="54"/>
        <v>×</v>
      </c>
    </row>
    <row r="127" spans="1:27" ht="15" customHeight="1">
      <c r="A127" s="23"/>
      <c r="B127" s="151" t="s">
        <v>178</v>
      </c>
      <c r="C127" s="162">
        <v>393</v>
      </c>
      <c r="D127" s="177">
        <v>198</v>
      </c>
      <c r="E127" s="177">
        <v>195</v>
      </c>
      <c r="F127" s="195">
        <v>160</v>
      </c>
      <c r="G127" s="211">
        <v>4139.9566600262324</v>
      </c>
      <c r="H127" s="216">
        <f t="shared" si="56"/>
        <v>0.33812850603985267</v>
      </c>
      <c r="I127" s="221">
        <f t="shared" si="57"/>
        <v>0.33249516842958377</v>
      </c>
      <c r="J127" s="229">
        <v>323</v>
      </c>
      <c r="K127" s="237">
        <v>172</v>
      </c>
      <c r="L127" s="237">
        <v>151</v>
      </c>
      <c r="M127" s="250">
        <v>129</v>
      </c>
      <c r="N127" s="256">
        <f t="shared" si="58"/>
        <v>70</v>
      </c>
      <c r="O127" s="262">
        <f t="shared" si="59"/>
        <v>31</v>
      </c>
      <c r="P127" s="268">
        <f t="shared" si="48"/>
        <v>21.671826625386998</v>
      </c>
      <c r="Q127" s="273">
        <f t="shared" si="49"/>
        <v>24.031007751937985</v>
      </c>
      <c r="R127" s="284">
        <f t="shared" si="50"/>
        <v>2.4562499999999998</v>
      </c>
      <c r="S127" s="289">
        <f t="shared" si="51"/>
        <v>2.5038759689922481</v>
      </c>
      <c r="T127" s="294">
        <f t="shared" si="52"/>
        <v>-4.7625968992248247e-002</v>
      </c>
      <c r="U127" s="300">
        <v>75</v>
      </c>
      <c r="V127" s="313">
        <v>245</v>
      </c>
      <c r="W127" s="324">
        <v>67</v>
      </c>
      <c r="X127" s="337">
        <f t="shared" si="53"/>
        <v>19.379844961240313</v>
      </c>
      <c r="Y127" s="347">
        <f t="shared" si="53"/>
        <v>63.307493540051688</v>
      </c>
      <c r="Z127" s="359">
        <f t="shared" si="53"/>
        <v>17.31266149870801</v>
      </c>
      <c r="AA127" s="108" t="str">
        <f t="shared" si="54"/>
        <v>×</v>
      </c>
    </row>
    <row r="128" spans="1:27" s="23" customFormat="1" ht="16.5" customHeight="1">
      <c r="A128" s="137" t="s">
        <v>35</v>
      </c>
      <c r="B128" s="147"/>
      <c r="C128" s="158">
        <v>1894</v>
      </c>
      <c r="D128" s="158">
        <v>909</v>
      </c>
      <c r="E128" s="158">
        <v>985</v>
      </c>
      <c r="F128" s="192">
        <v>685</v>
      </c>
      <c r="G128" s="209">
        <v>376.60709222340159</v>
      </c>
      <c r="H128" s="215">
        <f t="shared" si="56"/>
        <v>1.6295557008638193</v>
      </c>
      <c r="I128" s="220">
        <f t="shared" si="57"/>
        <v>1.4234949398391554</v>
      </c>
      <c r="J128" s="230">
        <v>1989</v>
      </c>
      <c r="K128" s="239">
        <v>974</v>
      </c>
      <c r="L128" s="239">
        <v>1015</v>
      </c>
      <c r="M128" s="251">
        <v>682</v>
      </c>
      <c r="N128" s="255">
        <f t="shared" si="58"/>
        <v>-95</v>
      </c>
      <c r="O128" s="251">
        <f t="shared" si="59"/>
        <v>3</v>
      </c>
      <c r="P128" s="266">
        <f t="shared" si="48"/>
        <v>-4.776269482151835</v>
      </c>
      <c r="Q128" s="271">
        <f t="shared" si="49"/>
        <v>0.43988269794721407</v>
      </c>
      <c r="R128" s="282">
        <f t="shared" si="50"/>
        <v>2.7649635036496352</v>
      </c>
      <c r="S128" s="287">
        <f t="shared" si="51"/>
        <v>2.9164222873900294</v>
      </c>
      <c r="T128" s="292">
        <f t="shared" si="52"/>
        <v>-0.15145878374039423</v>
      </c>
      <c r="U128" s="307">
        <v>466</v>
      </c>
      <c r="V128" s="319">
        <v>2267</v>
      </c>
      <c r="W128" s="330">
        <v>1425</v>
      </c>
      <c r="X128" s="342">
        <f t="shared" si="53"/>
        <v>11.207311207311207</v>
      </c>
      <c r="Y128" s="348">
        <f t="shared" si="53"/>
        <v>54.521404521404527</v>
      </c>
      <c r="Z128" s="348">
        <f t="shared" si="53"/>
        <v>34.271284271284266</v>
      </c>
      <c r="AA128" s="362" t="str">
        <f t="shared" si="54"/>
        <v>×</v>
      </c>
    </row>
    <row r="129" spans="1:27" ht="15" customHeight="1">
      <c r="A129" s="23"/>
      <c r="B129" s="12" t="s">
        <v>179</v>
      </c>
      <c r="C129" s="159">
        <v>4177</v>
      </c>
      <c r="D129" s="174">
        <v>2033</v>
      </c>
      <c r="E129" s="174">
        <v>2144</v>
      </c>
      <c r="F129" s="193">
        <v>1625</v>
      </c>
      <c r="G129" s="210">
        <v>696.70731154042198</v>
      </c>
      <c r="H129" s="216">
        <f t="shared" si="56"/>
        <v>3.5937983962556355</v>
      </c>
      <c r="I129" s="221">
        <f t="shared" si="57"/>
        <v>3.37690405436296</v>
      </c>
      <c r="J129" s="231">
        <v>4424</v>
      </c>
      <c r="K129" s="240">
        <v>2173</v>
      </c>
      <c r="L129" s="240">
        <v>2251</v>
      </c>
      <c r="M129" s="252">
        <v>1615</v>
      </c>
      <c r="N129" s="256">
        <f t="shared" si="58"/>
        <v>-247</v>
      </c>
      <c r="O129" s="262">
        <f t="shared" si="59"/>
        <v>10</v>
      </c>
      <c r="P129" s="267">
        <f t="shared" si="48"/>
        <v>-5.5831826401446651</v>
      </c>
      <c r="Q129" s="272">
        <f t="shared" si="49"/>
        <v>0.61919504643962853</v>
      </c>
      <c r="R129" s="283">
        <f t="shared" si="50"/>
        <v>2.5704615384615384</v>
      </c>
      <c r="S129" s="288">
        <f t="shared" si="51"/>
        <v>2.7393188854489163</v>
      </c>
      <c r="T129" s="293">
        <f t="shared" si="52"/>
        <v>-0.16885734698737798</v>
      </c>
      <c r="U129" s="299">
        <v>466</v>
      </c>
      <c r="V129" s="312">
        <v>2267</v>
      </c>
      <c r="W129" s="323">
        <v>1425</v>
      </c>
      <c r="X129" s="335">
        <f t="shared" si="53"/>
        <v>11.207311207311207</v>
      </c>
      <c r="Y129" s="345">
        <f t="shared" si="53"/>
        <v>54.521404521404527</v>
      </c>
      <c r="Z129" s="358">
        <f t="shared" si="53"/>
        <v>34.271284271284266</v>
      </c>
      <c r="AA129" s="108" t="str">
        <f t="shared" si="54"/>
        <v>×</v>
      </c>
    </row>
    <row r="130" spans="1:27" s="23" customFormat="1" ht="16.5" customHeight="1">
      <c r="A130" s="137" t="s">
        <v>30</v>
      </c>
      <c r="B130" s="147"/>
      <c r="C130" s="158">
        <f>SUM(C131:C132)</f>
        <v>2160</v>
      </c>
      <c r="D130" s="158">
        <f>SUM(D131:D132)</f>
        <v>1075</v>
      </c>
      <c r="E130" s="158">
        <f>SUM(E131:E132)</f>
        <v>1085</v>
      </c>
      <c r="F130" s="192">
        <f>SUM(F131:F132)</f>
        <v>887</v>
      </c>
      <c r="G130" s="209">
        <v>327.07975022009742</v>
      </c>
      <c r="H130" s="215">
        <f t="shared" ref="H130:O130" si="60">SUM(H131:H132)</f>
        <v>1.858416216402244</v>
      </c>
      <c r="I130" s="220">
        <f t="shared" si="60"/>
        <v>1.8432700899815049</v>
      </c>
      <c r="J130" s="230">
        <f t="shared" si="60"/>
        <v>2367</v>
      </c>
      <c r="K130" s="239">
        <f t="shared" si="60"/>
        <v>1167</v>
      </c>
      <c r="L130" s="239">
        <f t="shared" si="60"/>
        <v>1200</v>
      </c>
      <c r="M130" s="251">
        <f t="shared" si="60"/>
        <v>865</v>
      </c>
      <c r="N130" s="255">
        <f t="shared" si="60"/>
        <v>-207</v>
      </c>
      <c r="O130" s="251">
        <f t="shared" si="60"/>
        <v>22</v>
      </c>
      <c r="P130" s="266">
        <f t="shared" si="48"/>
        <v>-8.7452471482889731</v>
      </c>
      <c r="Q130" s="271">
        <f t="shared" si="49"/>
        <v>2.5433526011560694</v>
      </c>
      <c r="R130" s="282">
        <f t="shared" si="50"/>
        <v>2.4351747463359641</v>
      </c>
      <c r="S130" s="287">
        <f t="shared" si="51"/>
        <v>2.7364161849710982</v>
      </c>
      <c r="T130" s="292">
        <f t="shared" si="52"/>
        <v>-0.30124143863513408</v>
      </c>
      <c r="U130" s="306">
        <f>SUM(U131:U132)</f>
        <v>170</v>
      </c>
      <c r="V130" s="318">
        <f>SUM(V131:V132)</f>
        <v>1154</v>
      </c>
      <c r="W130" s="192">
        <f>SUM(W131:W132)</f>
        <v>824</v>
      </c>
      <c r="X130" s="334">
        <f t="shared" si="53"/>
        <v>7.9143389199255125</v>
      </c>
      <c r="Y130" s="344">
        <f t="shared" si="53"/>
        <v>53.724394785847295</v>
      </c>
      <c r="Z130" s="350">
        <f t="shared" si="53"/>
        <v>38.361266294227185</v>
      </c>
      <c r="AA130" s="362" t="str">
        <f t="shared" si="54"/>
        <v>×</v>
      </c>
    </row>
    <row r="131" spans="1:27" ht="15" customHeight="1">
      <c r="A131" s="23"/>
      <c r="B131" s="148" t="s">
        <v>180</v>
      </c>
      <c r="C131" s="159">
        <v>1524</v>
      </c>
      <c r="D131" s="174">
        <v>753</v>
      </c>
      <c r="E131" s="174">
        <v>771</v>
      </c>
      <c r="F131" s="193">
        <v>612</v>
      </c>
      <c r="G131" s="210">
        <v>281.65302232728561</v>
      </c>
      <c r="H131" s="216">
        <f>C131/$C$6*100</f>
        <v>1.3112158860171388</v>
      </c>
      <c r="I131" s="221">
        <f>F131/$F$6*100</f>
        <v>1.2717940192431578</v>
      </c>
      <c r="J131" s="226">
        <v>1688</v>
      </c>
      <c r="K131" s="234">
        <v>823</v>
      </c>
      <c r="L131" s="234">
        <v>865</v>
      </c>
      <c r="M131" s="248">
        <v>608</v>
      </c>
      <c r="N131" s="256">
        <f>C131-J131</f>
        <v>-164</v>
      </c>
      <c r="O131" s="262">
        <f>F131-M131</f>
        <v>4</v>
      </c>
      <c r="P131" s="267">
        <f t="shared" si="48"/>
        <v>-9.7156398104265413</v>
      </c>
      <c r="Q131" s="272">
        <f t="shared" si="49"/>
        <v>0.6578947368421052</v>
      </c>
      <c r="R131" s="283">
        <f t="shared" si="50"/>
        <v>2.4901960784313726</v>
      </c>
      <c r="S131" s="288">
        <f t="shared" si="51"/>
        <v>2.7763157894736841</v>
      </c>
      <c r="T131" s="293">
        <f t="shared" si="52"/>
        <v>-0.28611971104231149</v>
      </c>
      <c r="U131" s="303">
        <v>110</v>
      </c>
      <c r="V131" s="315">
        <v>791</v>
      </c>
      <c r="W131" s="327">
        <v>618</v>
      </c>
      <c r="X131" s="335">
        <f t="shared" si="53"/>
        <v>7.2416063199473344</v>
      </c>
      <c r="Y131" s="345">
        <f t="shared" si="53"/>
        <v>52.073732718894007</v>
      </c>
      <c r="Z131" s="351">
        <f t="shared" si="53"/>
        <v>40.684660961158656</v>
      </c>
      <c r="AA131" s="108" t="str">
        <f t="shared" si="54"/>
        <v>×</v>
      </c>
    </row>
    <row r="132" spans="1:27" ht="15" customHeight="1">
      <c r="A132" s="23"/>
      <c r="B132" s="151" t="s">
        <v>181</v>
      </c>
      <c r="C132" s="160">
        <v>636</v>
      </c>
      <c r="D132" s="175">
        <v>322</v>
      </c>
      <c r="E132" s="175">
        <v>314</v>
      </c>
      <c r="F132" s="194">
        <v>275</v>
      </c>
      <c r="G132" s="141">
        <v>533.11829777674575</v>
      </c>
      <c r="H132" s="216">
        <f>C132/$C$6*100</f>
        <v>0.54720033038510518</v>
      </c>
      <c r="I132" s="221">
        <f>F132/$F$6*100</f>
        <v>0.57147607073834716</v>
      </c>
      <c r="J132" s="229">
        <v>679</v>
      </c>
      <c r="K132" s="237">
        <v>344</v>
      </c>
      <c r="L132" s="237">
        <v>335</v>
      </c>
      <c r="M132" s="250">
        <v>257</v>
      </c>
      <c r="N132" s="256">
        <f>C132-J132</f>
        <v>-43</v>
      </c>
      <c r="O132" s="262">
        <f>F132-M132</f>
        <v>18</v>
      </c>
      <c r="P132" s="268">
        <f t="shared" si="48"/>
        <v>-6.3328424153166418</v>
      </c>
      <c r="Q132" s="273">
        <f t="shared" si="49"/>
        <v>7.0038910505836576</v>
      </c>
      <c r="R132" s="284">
        <f t="shared" si="50"/>
        <v>2.3127272727272725</v>
      </c>
      <c r="S132" s="289">
        <f t="shared" si="51"/>
        <v>2.6420233463035019</v>
      </c>
      <c r="T132" s="294">
        <f t="shared" si="52"/>
        <v>-0.32929607357622936</v>
      </c>
      <c r="U132" s="304">
        <v>60</v>
      </c>
      <c r="V132" s="316">
        <v>363</v>
      </c>
      <c r="W132" s="328">
        <v>206</v>
      </c>
      <c r="X132" s="336">
        <f t="shared" si="53"/>
        <v>9.5389507154213042</v>
      </c>
      <c r="Y132" s="346">
        <f t="shared" si="53"/>
        <v>57.710651828298886</v>
      </c>
      <c r="Z132" s="352">
        <f t="shared" si="53"/>
        <v>32.750397456279813</v>
      </c>
      <c r="AA132" s="108" t="str">
        <f t="shared" si="54"/>
        <v>×</v>
      </c>
    </row>
    <row r="133" spans="1:27" s="23" customFormat="1" ht="16.5" customHeight="1">
      <c r="A133" s="137" t="s">
        <v>37</v>
      </c>
      <c r="B133" s="147"/>
      <c r="C133" s="158">
        <f>SUM(C134)</f>
        <v>1039</v>
      </c>
      <c r="D133" s="158">
        <f>SUM(D134)</f>
        <v>513</v>
      </c>
      <c r="E133" s="158">
        <f>SUM(E134)</f>
        <v>526</v>
      </c>
      <c r="F133" s="192">
        <f>SUM(F134)</f>
        <v>388</v>
      </c>
      <c r="G133" s="209">
        <v>231.54947380994938</v>
      </c>
      <c r="H133" s="215">
        <f>SUM(H134:H134)</f>
        <v>0.89393261520459777</v>
      </c>
      <c r="I133" s="220">
        <f>SUM(I134:I134)</f>
        <v>0.8063007834417405</v>
      </c>
      <c r="J133" s="230">
        <v>1104</v>
      </c>
      <c r="K133" s="239">
        <v>535</v>
      </c>
      <c r="L133" s="239">
        <v>569</v>
      </c>
      <c r="M133" s="251">
        <v>398</v>
      </c>
      <c r="N133" s="255">
        <f>SUM(N134:N134)</f>
        <v>-65</v>
      </c>
      <c r="O133" s="251">
        <f>SUM(O134:O134)</f>
        <v>-10</v>
      </c>
      <c r="P133" s="266">
        <f t="shared" si="48"/>
        <v>-5.88768115942029</v>
      </c>
      <c r="Q133" s="271">
        <f t="shared" si="49"/>
        <v>-2.512562814070352</v>
      </c>
      <c r="R133" s="282">
        <f t="shared" si="50"/>
        <v>2.6778350515463916</v>
      </c>
      <c r="S133" s="287">
        <f t="shared" si="51"/>
        <v>2.7738693467336684</v>
      </c>
      <c r="T133" s="292">
        <f t="shared" si="52"/>
        <v>-9.6034295187276797e-002</v>
      </c>
      <c r="U133" s="298">
        <v>95</v>
      </c>
      <c r="V133" s="238">
        <v>531</v>
      </c>
      <c r="W133" s="247">
        <v>413</v>
      </c>
      <c r="X133" s="334">
        <f t="shared" si="53"/>
        <v>9.1434071222329152</v>
      </c>
      <c r="Y133" s="344">
        <f t="shared" si="53"/>
        <v>51.106833493743984</v>
      </c>
      <c r="Z133" s="350">
        <f t="shared" si="53"/>
        <v>39.7497593840231</v>
      </c>
      <c r="AA133" s="362" t="str">
        <f t="shared" si="54"/>
        <v>×</v>
      </c>
    </row>
    <row r="134" spans="1:27" ht="15" customHeight="1">
      <c r="A134" s="23"/>
      <c r="B134" s="12" t="s">
        <v>182</v>
      </c>
      <c r="C134" s="159">
        <v>1039</v>
      </c>
      <c r="D134" s="174">
        <v>513</v>
      </c>
      <c r="E134" s="174">
        <v>526</v>
      </c>
      <c r="F134" s="193">
        <v>388</v>
      </c>
      <c r="G134" s="210">
        <v>231.54947380994938</v>
      </c>
      <c r="H134" s="216">
        <f>C134/$C$6*100</f>
        <v>0.89393261520459777</v>
      </c>
      <c r="I134" s="221">
        <f>F134/$F$6*100</f>
        <v>0.8063007834417405</v>
      </c>
      <c r="J134" s="231">
        <v>1104</v>
      </c>
      <c r="K134" s="240">
        <v>535</v>
      </c>
      <c r="L134" s="240">
        <v>569</v>
      </c>
      <c r="M134" s="252">
        <v>398</v>
      </c>
      <c r="N134" s="256">
        <f>C134-J134</f>
        <v>-65</v>
      </c>
      <c r="O134" s="262">
        <f>F134-M134</f>
        <v>-10</v>
      </c>
      <c r="P134" s="267">
        <f t="shared" si="48"/>
        <v>-5.88768115942029</v>
      </c>
      <c r="Q134" s="272">
        <f t="shared" si="49"/>
        <v>-2.512562814070352</v>
      </c>
      <c r="R134" s="283">
        <f t="shared" si="50"/>
        <v>2.6778350515463916</v>
      </c>
      <c r="S134" s="288">
        <f t="shared" si="51"/>
        <v>2.7738693467336684</v>
      </c>
      <c r="T134" s="293">
        <f t="shared" si="52"/>
        <v>-9.6034295187276797e-002</v>
      </c>
      <c r="U134" s="303">
        <v>95</v>
      </c>
      <c r="V134" s="315">
        <v>531</v>
      </c>
      <c r="W134" s="327">
        <v>413</v>
      </c>
      <c r="X134" s="335">
        <f t="shared" si="53"/>
        <v>9.1434071222329152</v>
      </c>
      <c r="Y134" s="345">
        <f t="shared" si="53"/>
        <v>51.106833493743984</v>
      </c>
      <c r="Z134" s="351">
        <f t="shared" si="53"/>
        <v>39.7497593840231</v>
      </c>
      <c r="AA134" s="108" t="str">
        <f t="shared" si="54"/>
        <v>×</v>
      </c>
    </row>
    <row r="135" spans="1:27" s="23" customFormat="1" ht="16.5" customHeight="1">
      <c r="A135" s="137" t="s">
        <v>42</v>
      </c>
      <c r="B135" s="147"/>
      <c r="C135" s="158">
        <f>SUM(C136:C138)</f>
        <v>2172</v>
      </c>
      <c r="D135" s="158">
        <f>SUM(D136:D138)</f>
        <v>1080</v>
      </c>
      <c r="E135" s="158">
        <f>SUM(E136:E138)</f>
        <v>1092</v>
      </c>
      <c r="F135" s="192">
        <f>SUM(F136:F138)</f>
        <v>821</v>
      </c>
      <c r="G135" s="209">
        <v>150.62807120546773</v>
      </c>
      <c r="H135" s="215">
        <f t="shared" ref="H135:O135" si="61">SUM(H136:H138)</f>
        <v>1.8687407509378118</v>
      </c>
      <c r="I135" s="220">
        <f t="shared" si="61"/>
        <v>1.7061158330043018</v>
      </c>
      <c r="J135" s="230">
        <f t="shared" si="61"/>
        <v>2359</v>
      </c>
      <c r="K135" s="239">
        <f t="shared" si="61"/>
        <v>1169</v>
      </c>
      <c r="L135" s="239">
        <f t="shared" si="61"/>
        <v>1190</v>
      </c>
      <c r="M135" s="251">
        <f t="shared" si="61"/>
        <v>816</v>
      </c>
      <c r="N135" s="255">
        <f t="shared" si="61"/>
        <v>-187</v>
      </c>
      <c r="O135" s="251">
        <f t="shared" si="61"/>
        <v>5</v>
      </c>
      <c r="P135" s="266">
        <f t="shared" si="48"/>
        <v>-7.9270877490462066</v>
      </c>
      <c r="Q135" s="271">
        <f t="shared" si="49"/>
        <v>0.61274509803921573</v>
      </c>
      <c r="R135" s="282">
        <f t="shared" si="50"/>
        <v>2.6455542021924483</v>
      </c>
      <c r="S135" s="287">
        <f t="shared" si="51"/>
        <v>2.8909313725490198</v>
      </c>
      <c r="T135" s="292">
        <f t="shared" si="52"/>
        <v>-0.24537717035657147</v>
      </c>
      <c r="U135" s="298">
        <f>SUM(U136:U138)</f>
        <v>202</v>
      </c>
      <c r="V135" s="238">
        <f>SUM(V136:V138)</f>
        <v>1162</v>
      </c>
      <c r="W135" s="247">
        <f>SUM(W136:W138)</f>
        <v>807</v>
      </c>
      <c r="X135" s="334">
        <f t="shared" si="53"/>
        <v>9.3044679871027167</v>
      </c>
      <c r="Y135" s="344">
        <f t="shared" si="53"/>
        <v>53.523721787194845</v>
      </c>
      <c r="Z135" s="350">
        <f t="shared" si="53"/>
        <v>37.171810225702437</v>
      </c>
      <c r="AA135" s="362" t="str">
        <f t="shared" si="54"/>
        <v>×</v>
      </c>
    </row>
    <row r="136" spans="1:27" ht="15" customHeight="1">
      <c r="A136" s="23"/>
      <c r="B136" s="148" t="s">
        <v>183</v>
      </c>
      <c r="C136" s="159">
        <v>600</v>
      </c>
      <c r="D136" s="174">
        <v>289</v>
      </c>
      <c r="E136" s="174">
        <v>311</v>
      </c>
      <c r="F136" s="193">
        <v>217</v>
      </c>
      <c r="G136" s="210">
        <v>269.52410129434458</v>
      </c>
      <c r="H136" s="216">
        <f>C136/$C$6*100</f>
        <v>0.51622672677840109</v>
      </c>
      <c r="I136" s="221">
        <f>F136/$F$6*100</f>
        <v>0.45094657218262296</v>
      </c>
      <c r="J136" s="226">
        <v>635</v>
      </c>
      <c r="K136" s="234">
        <v>317</v>
      </c>
      <c r="L136" s="234">
        <v>318</v>
      </c>
      <c r="M136" s="248">
        <v>218</v>
      </c>
      <c r="N136" s="256">
        <f>C136-J136</f>
        <v>-35</v>
      </c>
      <c r="O136" s="262">
        <f>F136-M136</f>
        <v>-1</v>
      </c>
      <c r="P136" s="267">
        <f t="shared" si="48"/>
        <v>-5.5118110236220472</v>
      </c>
      <c r="Q136" s="272">
        <f t="shared" si="49"/>
        <v>-0.45871559633027525</v>
      </c>
      <c r="R136" s="283">
        <f t="shared" si="50"/>
        <v>2.7649769585253456</v>
      </c>
      <c r="S136" s="288">
        <f t="shared" si="51"/>
        <v>2.9128440366972477</v>
      </c>
      <c r="T136" s="293">
        <f t="shared" si="52"/>
        <v>-0.14786707817190203</v>
      </c>
      <c r="U136" s="303">
        <v>59</v>
      </c>
      <c r="V136" s="315">
        <v>329</v>
      </c>
      <c r="W136" s="327">
        <v>212</v>
      </c>
      <c r="X136" s="335">
        <f t="shared" si="53"/>
        <v>9.8333333333333321</v>
      </c>
      <c r="Y136" s="345">
        <f t="shared" si="53"/>
        <v>54.833333333333336</v>
      </c>
      <c r="Z136" s="351">
        <f t="shared" si="53"/>
        <v>35.333333333333336</v>
      </c>
      <c r="AA136" s="108" t="str">
        <f t="shared" si="54"/>
        <v>×</v>
      </c>
    </row>
    <row r="137" spans="1:27" ht="15" customHeight="1">
      <c r="A137" s="23"/>
      <c r="B137" s="149" t="s">
        <v>184</v>
      </c>
      <c r="C137" s="160">
        <v>609</v>
      </c>
      <c r="D137" s="175">
        <v>294</v>
      </c>
      <c r="E137" s="175">
        <v>315</v>
      </c>
      <c r="F137" s="194">
        <v>228</v>
      </c>
      <c r="G137" s="141">
        <v>99.456581649525788</v>
      </c>
      <c r="H137" s="216">
        <f>C137/$C$6*100</f>
        <v>0.52397012768007711</v>
      </c>
      <c r="I137" s="221">
        <f>F137/$F$6*100</f>
        <v>0.4738056150121569</v>
      </c>
      <c r="J137" s="227">
        <v>673</v>
      </c>
      <c r="K137" s="235">
        <v>327</v>
      </c>
      <c r="L137" s="235">
        <v>346</v>
      </c>
      <c r="M137" s="249">
        <v>235</v>
      </c>
      <c r="N137" s="256">
        <f>C137-J137</f>
        <v>-64</v>
      </c>
      <c r="O137" s="262">
        <f>F137-M137</f>
        <v>-7</v>
      </c>
      <c r="P137" s="268">
        <f t="shared" si="48"/>
        <v>-9.5096582466567607</v>
      </c>
      <c r="Q137" s="273">
        <f t="shared" si="49"/>
        <v>-2.9787234042553195</v>
      </c>
      <c r="R137" s="284">
        <f t="shared" si="50"/>
        <v>2.6710526315789473</v>
      </c>
      <c r="S137" s="289">
        <f t="shared" si="51"/>
        <v>2.8638297872340424</v>
      </c>
      <c r="T137" s="294">
        <f t="shared" si="52"/>
        <v>-0.19277715565509501</v>
      </c>
      <c r="U137" s="304">
        <v>59</v>
      </c>
      <c r="V137" s="316">
        <v>310</v>
      </c>
      <c r="W137" s="328">
        <v>240</v>
      </c>
      <c r="X137" s="336">
        <f t="shared" si="53"/>
        <v>9.6880131362889994</v>
      </c>
      <c r="Y137" s="346">
        <f t="shared" si="53"/>
        <v>50.903119868637113</v>
      </c>
      <c r="Z137" s="352">
        <f t="shared" si="53"/>
        <v>39.408866995073893</v>
      </c>
      <c r="AA137" s="108" t="str">
        <f t="shared" si="54"/>
        <v>×</v>
      </c>
    </row>
    <row r="138" spans="1:27" ht="15" customHeight="1">
      <c r="A138" s="23"/>
      <c r="B138" s="151" t="s">
        <v>186</v>
      </c>
      <c r="C138" s="162">
        <v>963</v>
      </c>
      <c r="D138" s="177">
        <v>497</v>
      </c>
      <c r="E138" s="177">
        <v>466</v>
      </c>
      <c r="F138" s="195">
        <v>376</v>
      </c>
      <c r="G138" s="211">
        <v>158.6438144892048</v>
      </c>
      <c r="H138" s="216">
        <f>C138/$C$6*100</f>
        <v>0.8285438964793338</v>
      </c>
      <c r="I138" s="221">
        <f>F138/$F$6*100</f>
        <v>0.78136364580952189</v>
      </c>
      <c r="J138" s="229">
        <v>1051</v>
      </c>
      <c r="K138" s="237">
        <v>525</v>
      </c>
      <c r="L138" s="237">
        <v>526</v>
      </c>
      <c r="M138" s="250">
        <v>363</v>
      </c>
      <c r="N138" s="256">
        <f>C138-J138</f>
        <v>-88</v>
      </c>
      <c r="O138" s="262">
        <f>F138-M138</f>
        <v>13</v>
      </c>
      <c r="P138" s="268">
        <f t="shared" si="48"/>
        <v>-8.3729781160799241</v>
      </c>
      <c r="Q138" s="273">
        <f t="shared" si="49"/>
        <v>3.5812672176308542</v>
      </c>
      <c r="R138" s="284">
        <f t="shared" si="50"/>
        <v>2.5611702127659575</v>
      </c>
      <c r="S138" s="289">
        <f t="shared" si="51"/>
        <v>2.8953168044077136</v>
      </c>
      <c r="T138" s="294">
        <f t="shared" si="52"/>
        <v>-0.33414659164175609</v>
      </c>
      <c r="U138" s="304">
        <v>84</v>
      </c>
      <c r="V138" s="316">
        <v>523</v>
      </c>
      <c r="W138" s="328">
        <v>355</v>
      </c>
      <c r="X138" s="337">
        <f t="shared" si="53"/>
        <v>8.7318087318087318</v>
      </c>
      <c r="Y138" s="347">
        <f t="shared" si="53"/>
        <v>54.365904365904363</v>
      </c>
      <c r="Z138" s="353">
        <f t="shared" si="53"/>
        <v>36.902286902286903</v>
      </c>
      <c r="AA138" s="108" t="str">
        <f t="shared" si="54"/>
        <v>×</v>
      </c>
    </row>
    <row r="139" spans="1:27" s="23" customFormat="1" ht="16.5" customHeight="1">
      <c r="A139" s="137" t="s">
        <v>45</v>
      </c>
      <c r="B139" s="147"/>
      <c r="C139" s="158">
        <f>SUM(C140:C143)</f>
        <v>865</v>
      </c>
      <c r="D139" s="158">
        <f>SUM(D140:D143)</f>
        <v>429</v>
      </c>
      <c r="E139" s="158">
        <f>SUM(E140:E143)</f>
        <v>436</v>
      </c>
      <c r="F139" s="192">
        <f>SUM(F140:F143)</f>
        <v>360</v>
      </c>
      <c r="G139" s="209">
        <v>16.493280971011504</v>
      </c>
      <c r="H139" s="215">
        <f t="shared" ref="H139:O139" si="62">SUM(H140:H143)</f>
        <v>0.74422686443886144</v>
      </c>
      <c r="I139" s="220">
        <f t="shared" si="62"/>
        <v>0.74811412896656337</v>
      </c>
      <c r="J139" s="230">
        <f t="shared" si="62"/>
        <v>1019</v>
      </c>
      <c r="K139" s="239">
        <f t="shared" si="62"/>
        <v>503</v>
      </c>
      <c r="L139" s="239">
        <f t="shared" si="62"/>
        <v>516</v>
      </c>
      <c r="M139" s="251">
        <f t="shared" si="62"/>
        <v>388</v>
      </c>
      <c r="N139" s="255">
        <f t="shared" si="62"/>
        <v>-154</v>
      </c>
      <c r="O139" s="251">
        <f t="shared" si="62"/>
        <v>-28</v>
      </c>
      <c r="P139" s="266">
        <f t="shared" si="48"/>
        <v>-15.112855740922473</v>
      </c>
      <c r="Q139" s="271">
        <f t="shared" si="49"/>
        <v>-7.216494845360824</v>
      </c>
      <c r="R139" s="282">
        <f t="shared" si="50"/>
        <v>2.4027777777777777</v>
      </c>
      <c r="S139" s="287">
        <f t="shared" si="51"/>
        <v>2.6262886597938144</v>
      </c>
      <c r="T139" s="292">
        <f t="shared" si="52"/>
        <v>-0.22351088201603675</v>
      </c>
      <c r="U139" s="298">
        <f>SUM(U140:U143)</f>
        <v>48</v>
      </c>
      <c r="V139" s="238">
        <f>SUM(V140:V143)</f>
        <v>359</v>
      </c>
      <c r="W139" s="247">
        <f>SUM(W140:W143)</f>
        <v>458</v>
      </c>
      <c r="X139" s="334">
        <f t="shared" si="53"/>
        <v>5.5491329479768785</v>
      </c>
      <c r="Y139" s="344">
        <f t="shared" si="53"/>
        <v>41.502890173410407</v>
      </c>
      <c r="Z139" s="350">
        <f t="shared" si="53"/>
        <v>52.947976878612714</v>
      </c>
      <c r="AA139" s="362" t="str">
        <f t="shared" si="54"/>
        <v>○</v>
      </c>
    </row>
    <row r="140" spans="1:27" ht="15" customHeight="1">
      <c r="A140" s="23"/>
      <c r="B140" s="148" t="s">
        <v>88</v>
      </c>
      <c r="C140" s="159">
        <v>160</v>
      </c>
      <c r="D140" s="174">
        <v>80</v>
      </c>
      <c r="E140" s="174">
        <v>80</v>
      </c>
      <c r="F140" s="193">
        <v>65</v>
      </c>
      <c r="G140" s="210">
        <v>31.988733568037336</v>
      </c>
      <c r="H140" s="216">
        <f>C140/$C$6*100</f>
        <v>0.1376604604742403</v>
      </c>
      <c r="I140" s="221">
        <f>F140/$F$6*100</f>
        <v>0.1350761621745184</v>
      </c>
      <c r="J140" s="226">
        <v>180</v>
      </c>
      <c r="K140" s="234">
        <v>87</v>
      </c>
      <c r="L140" s="234">
        <v>93</v>
      </c>
      <c r="M140" s="248">
        <v>65</v>
      </c>
      <c r="N140" s="256">
        <f>C140-J140</f>
        <v>-20</v>
      </c>
      <c r="O140" s="263">
        <f>F140-M140</f>
        <v>0</v>
      </c>
      <c r="P140" s="267">
        <f t="shared" si="48"/>
        <v>-11.111111111111111</v>
      </c>
      <c r="Q140" s="279">
        <f t="shared" si="49"/>
        <v>0</v>
      </c>
      <c r="R140" s="283">
        <f t="shared" si="50"/>
        <v>2.4615384615384617</v>
      </c>
      <c r="S140" s="288">
        <f t="shared" si="51"/>
        <v>2.7692307692307692</v>
      </c>
      <c r="T140" s="293">
        <f t="shared" si="52"/>
        <v>-0.30769230769230749</v>
      </c>
      <c r="U140" s="303">
        <v>14</v>
      </c>
      <c r="V140" s="315">
        <v>75</v>
      </c>
      <c r="W140" s="327">
        <v>71</v>
      </c>
      <c r="X140" s="335">
        <f t="shared" si="53"/>
        <v>8.75</v>
      </c>
      <c r="Y140" s="345">
        <f t="shared" si="53"/>
        <v>46.875</v>
      </c>
      <c r="Z140" s="351">
        <f t="shared" si="53"/>
        <v>44.375</v>
      </c>
      <c r="AA140" s="108" t="str">
        <f t="shared" si="54"/>
        <v>×</v>
      </c>
    </row>
    <row r="141" spans="1:27" ht="15" customHeight="1">
      <c r="A141" s="23"/>
      <c r="B141" s="149" t="s">
        <v>187</v>
      </c>
      <c r="C141" s="160">
        <v>292</v>
      </c>
      <c r="D141" s="175">
        <v>136</v>
      </c>
      <c r="E141" s="175">
        <v>156</v>
      </c>
      <c r="F141" s="194">
        <v>93</v>
      </c>
      <c r="G141" s="141">
        <v>43.171324068944607</v>
      </c>
      <c r="H141" s="216">
        <f>C141/$C$6*100</f>
        <v>0.25123034036548847</v>
      </c>
      <c r="I141" s="221">
        <f>F141/$F$6*100</f>
        <v>0.19326281664969555</v>
      </c>
      <c r="J141" s="227">
        <v>338</v>
      </c>
      <c r="K141" s="235">
        <v>161</v>
      </c>
      <c r="L141" s="235">
        <v>177</v>
      </c>
      <c r="M141" s="249">
        <v>108</v>
      </c>
      <c r="N141" s="256">
        <f>C141-J141</f>
        <v>-46</v>
      </c>
      <c r="O141" s="262">
        <f>F141-M141</f>
        <v>-15</v>
      </c>
      <c r="P141" s="268">
        <f t="shared" si="48"/>
        <v>-13.609467455621301</v>
      </c>
      <c r="Q141" s="273">
        <f t="shared" si="49"/>
        <v>-13.888888888888889</v>
      </c>
      <c r="R141" s="284">
        <f t="shared" si="50"/>
        <v>3.139784946236559</v>
      </c>
      <c r="S141" s="289">
        <f t="shared" si="51"/>
        <v>3.1296296296296298</v>
      </c>
      <c r="T141" s="294">
        <f t="shared" si="52"/>
        <v>1.0155316606929254e-002</v>
      </c>
      <c r="U141" s="304">
        <v>21</v>
      </c>
      <c r="V141" s="316">
        <v>113</v>
      </c>
      <c r="W141" s="328">
        <v>158</v>
      </c>
      <c r="X141" s="336">
        <f t="shared" si="53"/>
        <v>7.1917808219178081</v>
      </c>
      <c r="Y141" s="346">
        <f t="shared" si="53"/>
        <v>38.698630136986303</v>
      </c>
      <c r="Z141" s="352">
        <f t="shared" si="53"/>
        <v>54.109589041095894</v>
      </c>
      <c r="AA141" s="108" t="str">
        <f t="shared" si="54"/>
        <v>○</v>
      </c>
    </row>
    <row r="142" spans="1:27" ht="15" customHeight="1">
      <c r="A142" s="23"/>
      <c r="B142" s="149" t="s">
        <v>138</v>
      </c>
      <c r="C142" s="162">
        <v>174</v>
      </c>
      <c r="D142" s="177">
        <v>87</v>
      </c>
      <c r="E142" s="177">
        <v>87</v>
      </c>
      <c r="F142" s="195">
        <v>75</v>
      </c>
      <c r="G142" s="211">
        <v>22.729621098522585</v>
      </c>
      <c r="H142" s="216">
        <f>C142/$C$6*100</f>
        <v>0.14970575076573631</v>
      </c>
      <c r="I142" s="221">
        <f>F142/$F$6*100</f>
        <v>0.15585711020136739</v>
      </c>
      <c r="J142" s="227">
        <v>199</v>
      </c>
      <c r="K142" s="235">
        <v>94</v>
      </c>
      <c r="L142" s="235">
        <v>105</v>
      </c>
      <c r="M142" s="249">
        <v>79</v>
      </c>
      <c r="N142" s="256">
        <f>C142-J142</f>
        <v>-25</v>
      </c>
      <c r="O142" s="262">
        <f>F142-M142</f>
        <v>-4</v>
      </c>
      <c r="P142" s="268">
        <f t="shared" si="48"/>
        <v>-12.562814070351758</v>
      </c>
      <c r="Q142" s="273">
        <f t="shared" si="49"/>
        <v>-5.0632911392405067</v>
      </c>
      <c r="R142" s="284">
        <f t="shared" si="50"/>
        <v>2.3199999999999998</v>
      </c>
      <c r="S142" s="289">
        <f t="shared" si="51"/>
        <v>2.518987341772152</v>
      </c>
      <c r="T142" s="294">
        <f t="shared" si="52"/>
        <v>-0.19898734177215216</v>
      </c>
      <c r="U142" s="304">
        <v>10</v>
      </c>
      <c r="V142" s="316">
        <v>80</v>
      </c>
      <c r="W142" s="328">
        <v>84</v>
      </c>
      <c r="X142" s="336">
        <f t="shared" si="53"/>
        <v>5.7471264367816088</v>
      </c>
      <c r="Y142" s="346">
        <f t="shared" si="53"/>
        <v>45.977011494252871</v>
      </c>
      <c r="Z142" s="352">
        <f t="shared" si="53"/>
        <v>48.275862068965516</v>
      </c>
      <c r="AA142" s="108" t="str">
        <f t="shared" si="54"/>
        <v>×</v>
      </c>
    </row>
    <row r="143" spans="1:27" ht="15" customHeight="1">
      <c r="A143" s="23"/>
      <c r="B143" s="151" t="s">
        <v>188</v>
      </c>
      <c r="C143" s="162">
        <v>239</v>
      </c>
      <c r="D143" s="177">
        <v>126</v>
      </c>
      <c r="E143" s="177">
        <v>113</v>
      </c>
      <c r="F143" s="195">
        <v>127</v>
      </c>
      <c r="G143" s="211">
        <v>7.2369680071509714</v>
      </c>
      <c r="H143" s="216">
        <f>C143/$C$6*100</f>
        <v>0.20563031283339644</v>
      </c>
      <c r="I143" s="221">
        <f>F143/$F$6*100</f>
        <v>0.26391803994098206</v>
      </c>
      <c r="J143" s="229">
        <v>302</v>
      </c>
      <c r="K143" s="237">
        <v>161</v>
      </c>
      <c r="L143" s="237">
        <v>141</v>
      </c>
      <c r="M143" s="250">
        <v>136</v>
      </c>
      <c r="N143" s="256">
        <f>C143-J143</f>
        <v>-63</v>
      </c>
      <c r="O143" s="262">
        <f>F143-M143</f>
        <v>-9</v>
      </c>
      <c r="P143" s="268">
        <f t="shared" si="48"/>
        <v>-20.860927152317881</v>
      </c>
      <c r="Q143" s="273">
        <f t="shared" si="49"/>
        <v>-6.6176470588235299</v>
      </c>
      <c r="R143" s="284">
        <f t="shared" si="50"/>
        <v>1.8818897637795275</v>
      </c>
      <c r="S143" s="289">
        <f t="shared" si="51"/>
        <v>2.2205882352941178</v>
      </c>
      <c r="T143" s="294">
        <f t="shared" si="52"/>
        <v>-0.3386984715145902</v>
      </c>
      <c r="U143" s="304">
        <v>3</v>
      </c>
      <c r="V143" s="316">
        <v>91</v>
      </c>
      <c r="W143" s="328">
        <v>145</v>
      </c>
      <c r="X143" s="337">
        <f t="shared" si="53"/>
        <v>1.2552301255230125</v>
      </c>
      <c r="Y143" s="347">
        <f t="shared" si="53"/>
        <v>38.07531380753138</v>
      </c>
      <c r="Z143" s="353">
        <f t="shared" si="53"/>
        <v>60.669456066945607</v>
      </c>
      <c r="AA143" s="108" t="str">
        <f t="shared" si="54"/>
        <v>○</v>
      </c>
    </row>
    <row r="144" spans="1:27" s="23" customFormat="1" ht="16.5" customHeight="1">
      <c r="A144" s="137" t="s">
        <v>17</v>
      </c>
      <c r="B144" s="147"/>
      <c r="C144" s="158">
        <f>SUM(C145:C148)</f>
        <v>3271</v>
      </c>
      <c r="D144" s="158">
        <f>SUM(D145:D148)</f>
        <v>1630</v>
      </c>
      <c r="E144" s="158">
        <f>SUM(E145:E148)</f>
        <v>1641</v>
      </c>
      <c r="F144" s="192">
        <f>SUM(F145:F148)</f>
        <v>1241</v>
      </c>
      <c r="G144" s="209">
        <v>95.746796177844089</v>
      </c>
      <c r="H144" s="215">
        <f t="shared" ref="H144:O144" si="63">SUM(H145:H148)</f>
        <v>2.8142960388202498</v>
      </c>
      <c r="I144" s="220">
        <f t="shared" si="63"/>
        <v>2.5789156501319592</v>
      </c>
      <c r="J144" s="230">
        <f t="shared" si="63"/>
        <v>3528</v>
      </c>
      <c r="K144" s="239">
        <f t="shared" si="63"/>
        <v>1742</v>
      </c>
      <c r="L144" s="239">
        <f t="shared" si="63"/>
        <v>1786</v>
      </c>
      <c r="M144" s="251">
        <f t="shared" si="63"/>
        <v>1247</v>
      </c>
      <c r="N144" s="255">
        <f t="shared" si="63"/>
        <v>-257</v>
      </c>
      <c r="O144" s="251">
        <f t="shared" si="63"/>
        <v>-6</v>
      </c>
      <c r="P144" s="266">
        <f t="shared" si="48"/>
        <v>-7.2845804988662142</v>
      </c>
      <c r="Q144" s="271">
        <f t="shared" si="49"/>
        <v>-0.48115477145148355</v>
      </c>
      <c r="R144" s="282">
        <f t="shared" si="50"/>
        <v>2.635777598710717</v>
      </c>
      <c r="S144" s="287">
        <f t="shared" si="51"/>
        <v>2.8291900561347232</v>
      </c>
      <c r="T144" s="292">
        <f t="shared" si="52"/>
        <v>-0.19341245742400615</v>
      </c>
      <c r="U144" s="298">
        <f>SUM(U145:U148)</f>
        <v>263</v>
      </c>
      <c r="V144" s="238">
        <f>SUM(V145:V148)</f>
        <v>1828</v>
      </c>
      <c r="W144" s="247">
        <f>SUM(W145:W148)</f>
        <v>1167</v>
      </c>
      <c r="X144" s="334">
        <f t="shared" si="53"/>
        <v>8.0724370779619399</v>
      </c>
      <c r="Y144" s="344">
        <f t="shared" si="53"/>
        <v>56.108041743400861</v>
      </c>
      <c r="Z144" s="350">
        <f t="shared" si="53"/>
        <v>35.819521178637196</v>
      </c>
      <c r="AA144" s="362" t="str">
        <f t="shared" si="54"/>
        <v>×</v>
      </c>
    </row>
    <row r="145" spans="1:27" ht="15" customHeight="1">
      <c r="A145" s="23"/>
      <c r="B145" s="148" t="s">
        <v>189</v>
      </c>
      <c r="C145" s="159">
        <v>1040</v>
      </c>
      <c r="D145" s="174">
        <v>509</v>
      </c>
      <c r="E145" s="174">
        <v>531</v>
      </c>
      <c r="F145" s="193">
        <v>391</v>
      </c>
      <c r="G145" s="210">
        <v>279.7682120363279</v>
      </c>
      <c r="H145" s="216">
        <f>C145/$C$6*100</f>
        <v>0.89479299308256177</v>
      </c>
      <c r="I145" s="221">
        <f>F145/$F$6*100</f>
        <v>0.81253506784979534</v>
      </c>
      <c r="J145" s="226">
        <v>1126</v>
      </c>
      <c r="K145" s="234">
        <v>554</v>
      </c>
      <c r="L145" s="234">
        <v>572</v>
      </c>
      <c r="M145" s="248">
        <v>379</v>
      </c>
      <c r="N145" s="256">
        <f>C145-J145</f>
        <v>-86</v>
      </c>
      <c r="O145" s="262">
        <f>F145-M145</f>
        <v>12</v>
      </c>
      <c r="P145" s="267">
        <f t="shared" si="48"/>
        <v>-7.6376554174067497</v>
      </c>
      <c r="Q145" s="272">
        <f t="shared" si="49"/>
        <v>3.1662269129287601</v>
      </c>
      <c r="R145" s="283">
        <f t="shared" si="50"/>
        <v>2.659846547314578</v>
      </c>
      <c r="S145" s="288">
        <f t="shared" si="51"/>
        <v>2.970976253298153</v>
      </c>
      <c r="T145" s="293">
        <f t="shared" si="52"/>
        <v>-0.31112970598357492</v>
      </c>
      <c r="U145" s="303">
        <v>99</v>
      </c>
      <c r="V145" s="315">
        <v>569</v>
      </c>
      <c r="W145" s="327">
        <v>369</v>
      </c>
      <c r="X145" s="335">
        <f t="shared" si="53"/>
        <v>9.546769527483125</v>
      </c>
      <c r="Y145" s="345">
        <f t="shared" si="53"/>
        <v>54.869816779170691</v>
      </c>
      <c r="Z145" s="351">
        <f t="shared" si="53"/>
        <v>35.583413693346188</v>
      </c>
      <c r="AA145" s="108" t="str">
        <f t="shared" si="54"/>
        <v>×</v>
      </c>
    </row>
    <row r="146" spans="1:27" ht="15" customHeight="1">
      <c r="A146" s="23"/>
      <c r="B146" s="149" t="s">
        <v>190</v>
      </c>
      <c r="C146" s="160">
        <v>140</v>
      </c>
      <c r="D146" s="175">
        <v>69</v>
      </c>
      <c r="E146" s="175">
        <v>71</v>
      </c>
      <c r="F146" s="194">
        <v>57</v>
      </c>
      <c r="G146" s="141">
        <v>36.665915888388952</v>
      </c>
      <c r="H146" s="216">
        <f>C146/$C$6*100</f>
        <v>0.12045290291496023</v>
      </c>
      <c r="I146" s="221">
        <f>F146/$F$6*100</f>
        <v>0.11845140375303922</v>
      </c>
      <c r="J146" s="227">
        <v>164</v>
      </c>
      <c r="K146" s="235">
        <v>81</v>
      </c>
      <c r="L146" s="235">
        <v>83</v>
      </c>
      <c r="M146" s="249">
        <v>57</v>
      </c>
      <c r="N146" s="256">
        <f>C146-J146</f>
        <v>-24</v>
      </c>
      <c r="O146" s="263">
        <f>F146-M146</f>
        <v>0</v>
      </c>
      <c r="P146" s="268">
        <f t="shared" si="48"/>
        <v>-14.634146341463413</v>
      </c>
      <c r="Q146" s="280">
        <f t="shared" si="49"/>
        <v>0</v>
      </c>
      <c r="R146" s="284">
        <f t="shared" si="50"/>
        <v>2.4561403508771931</v>
      </c>
      <c r="S146" s="289">
        <f t="shared" si="51"/>
        <v>2.8771929824561404</v>
      </c>
      <c r="T146" s="294">
        <f t="shared" si="52"/>
        <v>-0.42105263157894735</v>
      </c>
      <c r="U146" s="304">
        <v>12</v>
      </c>
      <c r="V146" s="316">
        <v>73</v>
      </c>
      <c r="W146" s="328">
        <v>55</v>
      </c>
      <c r="X146" s="336">
        <f t="shared" si="53"/>
        <v>8.5714285714285712</v>
      </c>
      <c r="Y146" s="346">
        <f t="shared" si="53"/>
        <v>52.142857142857146</v>
      </c>
      <c r="Z146" s="352">
        <f t="shared" si="53"/>
        <v>39.285714285714285</v>
      </c>
      <c r="AA146" s="108" t="str">
        <f t="shared" si="54"/>
        <v>×</v>
      </c>
    </row>
    <row r="147" spans="1:27" ht="15" customHeight="1">
      <c r="A147" s="23"/>
      <c r="B147" s="149" t="s">
        <v>191</v>
      </c>
      <c r="C147" s="162">
        <v>1281</v>
      </c>
      <c r="D147" s="177">
        <v>646</v>
      </c>
      <c r="E147" s="177">
        <v>635</v>
      </c>
      <c r="F147" s="195">
        <v>505</v>
      </c>
      <c r="G147" s="211">
        <v>72.222519782261216</v>
      </c>
      <c r="H147" s="216">
        <f>C147/$C$6*100</f>
        <v>1.1021440616718863</v>
      </c>
      <c r="I147" s="221">
        <f>F147/$F$6*100</f>
        <v>1.0494378753558737</v>
      </c>
      <c r="J147" s="227">
        <v>1369</v>
      </c>
      <c r="K147" s="235">
        <v>682</v>
      </c>
      <c r="L147" s="235">
        <v>687</v>
      </c>
      <c r="M147" s="249">
        <v>508</v>
      </c>
      <c r="N147" s="256">
        <f>C147-J147</f>
        <v>-88</v>
      </c>
      <c r="O147" s="262">
        <f>F147-M147</f>
        <v>-3</v>
      </c>
      <c r="P147" s="268">
        <f t="shared" si="48"/>
        <v>-6.4280496712929143</v>
      </c>
      <c r="Q147" s="273">
        <f t="shared" si="49"/>
        <v>-0.59055118110236215</v>
      </c>
      <c r="R147" s="284">
        <f t="shared" si="50"/>
        <v>2.5366336633663367</v>
      </c>
      <c r="S147" s="289">
        <f t="shared" si="51"/>
        <v>2.6948818897637796</v>
      </c>
      <c r="T147" s="294">
        <f t="shared" si="52"/>
        <v>-0.15824822639744296</v>
      </c>
      <c r="U147" s="304">
        <v>92</v>
      </c>
      <c r="V147" s="316">
        <v>758</v>
      </c>
      <c r="W147" s="328">
        <v>422</v>
      </c>
      <c r="X147" s="336">
        <f t="shared" si="53"/>
        <v>7.232704402515723</v>
      </c>
      <c r="Y147" s="346">
        <f t="shared" si="53"/>
        <v>59.591194968553459</v>
      </c>
      <c r="Z147" s="352">
        <f t="shared" si="53"/>
        <v>33.176100628930818</v>
      </c>
      <c r="AA147" s="108" t="str">
        <f t="shared" si="54"/>
        <v>×</v>
      </c>
    </row>
    <row r="148" spans="1:27" ht="15" customHeight="1">
      <c r="A148" s="23"/>
      <c r="B148" s="151" t="s">
        <v>194</v>
      </c>
      <c r="C148" s="162">
        <v>810</v>
      </c>
      <c r="D148" s="177">
        <v>406</v>
      </c>
      <c r="E148" s="177">
        <v>404</v>
      </c>
      <c r="F148" s="195">
        <v>288</v>
      </c>
      <c r="G148" s="211">
        <v>91.10797419732188</v>
      </c>
      <c r="H148" s="216">
        <f>C148/$C$6*100</f>
        <v>0.69690608115084141</v>
      </c>
      <c r="I148" s="221">
        <f>F148/$F$6*100</f>
        <v>0.59849130317325083</v>
      </c>
      <c r="J148" s="229">
        <v>869</v>
      </c>
      <c r="K148" s="237">
        <v>425</v>
      </c>
      <c r="L148" s="237">
        <v>444</v>
      </c>
      <c r="M148" s="250">
        <v>303</v>
      </c>
      <c r="N148" s="256">
        <f>C148-J148</f>
        <v>-59</v>
      </c>
      <c r="O148" s="262">
        <f>F148-M148</f>
        <v>-15</v>
      </c>
      <c r="P148" s="268">
        <f t="shared" si="48"/>
        <v>-6.7894131185270421</v>
      </c>
      <c r="Q148" s="273">
        <f t="shared" si="49"/>
        <v>-4.9504950495049505</v>
      </c>
      <c r="R148" s="284">
        <f t="shared" si="50"/>
        <v>2.8125</v>
      </c>
      <c r="S148" s="289">
        <f t="shared" si="51"/>
        <v>2.8679867986798682</v>
      </c>
      <c r="T148" s="294">
        <f t="shared" si="52"/>
        <v>-5.5486798679868166e-002</v>
      </c>
      <c r="U148" s="304">
        <v>60</v>
      </c>
      <c r="V148" s="316">
        <v>428</v>
      </c>
      <c r="W148" s="328">
        <v>321</v>
      </c>
      <c r="X148" s="337">
        <f t="shared" si="53"/>
        <v>7.4165636588380712</v>
      </c>
      <c r="Y148" s="347">
        <f t="shared" si="53"/>
        <v>52.904820766378243</v>
      </c>
      <c r="Z148" s="353">
        <f t="shared" si="53"/>
        <v>39.678615574783684</v>
      </c>
      <c r="AA148" s="108" t="str">
        <f t="shared" si="54"/>
        <v>×</v>
      </c>
    </row>
    <row r="149" spans="1:27" s="23" customFormat="1" ht="16.5" customHeight="1">
      <c r="A149" s="137" t="s">
        <v>48</v>
      </c>
      <c r="B149" s="147"/>
      <c r="C149" s="158">
        <f>SUM(C150)</f>
        <v>1116</v>
      </c>
      <c r="D149" s="158">
        <f>SUM(D150)</f>
        <v>549</v>
      </c>
      <c r="E149" s="158">
        <f>SUM(E150)</f>
        <v>567</v>
      </c>
      <c r="F149" s="192">
        <f>SUM(F150)</f>
        <v>459</v>
      </c>
      <c r="G149" s="209">
        <v>20.080071985978496</v>
      </c>
      <c r="H149" s="215">
        <f>SUM(H150:H150)</f>
        <v>0.96018171180782597</v>
      </c>
      <c r="I149" s="220">
        <f>SUM(I150:I150)</f>
        <v>0.95384551443236831</v>
      </c>
      <c r="J149" s="230">
        <v>1281</v>
      </c>
      <c r="K149" s="239">
        <v>626</v>
      </c>
      <c r="L149" s="239">
        <v>655</v>
      </c>
      <c r="M149" s="251">
        <v>491</v>
      </c>
      <c r="N149" s="255">
        <f>SUM(N150:N150)</f>
        <v>-165</v>
      </c>
      <c r="O149" s="251">
        <f>SUM(O150:O150)</f>
        <v>-32</v>
      </c>
      <c r="P149" s="266">
        <f t="shared" si="48"/>
        <v>-12.880562060889931</v>
      </c>
      <c r="Q149" s="271">
        <f t="shared" si="49"/>
        <v>-6.517311608961303</v>
      </c>
      <c r="R149" s="282">
        <f t="shared" si="50"/>
        <v>2.4313725490196076</v>
      </c>
      <c r="S149" s="287">
        <f t="shared" si="51"/>
        <v>2.6089613034623218</v>
      </c>
      <c r="T149" s="292">
        <f t="shared" si="52"/>
        <v>-0.17758875444271416</v>
      </c>
      <c r="U149" s="298">
        <v>101</v>
      </c>
      <c r="V149" s="238">
        <v>553</v>
      </c>
      <c r="W149" s="247">
        <v>462</v>
      </c>
      <c r="X149" s="334">
        <f t="shared" si="53"/>
        <v>9.0501792114695334</v>
      </c>
      <c r="Y149" s="344">
        <f t="shared" si="53"/>
        <v>49.551971326164875</v>
      </c>
      <c r="Z149" s="350">
        <f t="shared" si="53"/>
        <v>41.397849462365592</v>
      </c>
      <c r="AA149" s="362" t="str">
        <f t="shared" si="54"/>
        <v>×</v>
      </c>
    </row>
    <row r="150" spans="1:27" ht="15" customHeight="1">
      <c r="A150" s="23"/>
      <c r="B150" s="12" t="s">
        <v>195</v>
      </c>
      <c r="C150" s="159">
        <v>1116</v>
      </c>
      <c r="D150" s="174">
        <v>549</v>
      </c>
      <c r="E150" s="174">
        <v>567</v>
      </c>
      <c r="F150" s="193">
        <v>459</v>
      </c>
      <c r="G150" s="210">
        <v>20.080071985978496</v>
      </c>
      <c r="H150" s="216">
        <f>C150/$C$6*100</f>
        <v>0.96018171180782597</v>
      </c>
      <c r="I150" s="221">
        <f>F150/$F$6*100</f>
        <v>0.95384551443236831</v>
      </c>
      <c r="J150" s="231">
        <v>1281</v>
      </c>
      <c r="K150" s="240">
        <v>626</v>
      </c>
      <c r="L150" s="240">
        <v>655</v>
      </c>
      <c r="M150" s="252">
        <v>491</v>
      </c>
      <c r="N150" s="256">
        <f>C150-J150</f>
        <v>-165</v>
      </c>
      <c r="O150" s="262">
        <f>F150-M150</f>
        <v>-32</v>
      </c>
      <c r="P150" s="267">
        <f t="shared" si="48"/>
        <v>-12.880562060889931</v>
      </c>
      <c r="Q150" s="272">
        <f t="shared" si="49"/>
        <v>-6.517311608961303</v>
      </c>
      <c r="R150" s="283">
        <f t="shared" si="50"/>
        <v>2.4313725490196076</v>
      </c>
      <c r="S150" s="288">
        <f t="shared" si="51"/>
        <v>2.6089613034623218</v>
      </c>
      <c r="T150" s="293">
        <f t="shared" si="52"/>
        <v>-0.17758875444271416</v>
      </c>
      <c r="U150" s="303">
        <v>101</v>
      </c>
      <c r="V150" s="315">
        <v>553</v>
      </c>
      <c r="W150" s="327">
        <v>462</v>
      </c>
      <c r="X150" s="335">
        <f t="shared" si="53"/>
        <v>9.0501792114695334</v>
      </c>
      <c r="Y150" s="345">
        <f t="shared" si="53"/>
        <v>49.551971326164875</v>
      </c>
      <c r="Z150" s="351">
        <f t="shared" si="53"/>
        <v>41.397849462365592</v>
      </c>
      <c r="AA150" s="108" t="str">
        <f t="shared" si="54"/>
        <v>×</v>
      </c>
    </row>
    <row r="151" spans="1:27" s="94" customFormat="1" ht="14.25" customHeight="1">
      <c r="A151" s="138"/>
      <c r="B151" s="138" t="s">
        <v>26</v>
      </c>
      <c r="C151" s="163"/>
      <c r="D151" s="163"/>
      <c r="E151" s="163"/>
      <c r="F151" s="163"/>
      <c r="G151" s="138"/>
      <c r="H151" s="138"/>
      <c r="I151" s="138"/>
      <c r="J151" s="138"/>
      <c r="K151" s="138"/>
      <c r="L151" s="138"/>
      <c r="M151" s="138"/>
      <c r="N151" s="257"/>
      <c r="O151" s="257"/>
      <c r="P151" s="257"/>
      <c r="Q151" s="276"/>
      <c r="R151" s="257"/>
      <c r="S151" s="276"/>
      <c r="T151" s="257"/>
      <c r="U151" s="138"/>
      <c r="V151" s="138"/>
      <c r="W151" s="138"/>
      <c r="X151" s="338"/>
      <c r="Y151" s="338"/>
      <c r="Z151" s="354"/>
      <c r="AA151" s="362"/>
    </row>
    <row r="152" spans="1:27" s="94" customFormat="1" ht="14.25" customHeight="1">
      <c r="B152" s="94" t="s">
        <v>196</v>
      </c>
      <c r="C152" s="164"/>
      <c r="D152" s="164"/>
      <c r="E152" s="164"/>
      <c r="F152" s="164"/>
      <c r="N152" s="85"/>
      <c r="O152" s="85"/>
      <c r="P152" s="85"/>
      <c r="Q152" s="103"/>
      <c r="R152" s="85"/>
      <c r="S152" s="103"/>
      <c r="T152" s="85"/>
      <c r="X152" s="339"/>
      <c r="Y152" s="339"/>
      <c r="Z152" s="355"/>
      <c r="AA152" s="362"/>
    </row>
    <row r="153" spans="1:27" ht="28.5" customHeight="1">
      <c r="A153" s="7" t="s">
        <v>288</v>
      </c>
      <c r="B153" s="143"/>
    </row>
    <row r="154" spans="1:27" ht="16.5" customHeight="1">
      <c r="A154" s="133" t="s">
        <v>89</v>
      </c>
      <c r="B154" s="144"/>
      <c r="C154" s="154" t="s">
        <v>56</v>
      </c>
      <c r="D154" s="173"/>
      <c r="E154" s="173"/>
      <c r="F154" s="173"/>
      <c r="G154" s="26"/>
      <c r="H154" s="26"/>
      <c r="I154" s="42"/>
      <c r="J154" s="26" t="s">
        <v>221</v>
      </c>
      <c r="K154" s="26"/>
      <c r="L154" s="26"/>
      <c r="M154" s="42"/>
      <c r="N154" s="50" t="s">
        <v>71</v>
      </c>
      <c r="O154" s="57"/>
      <c r="P154" s="60" t="s">
        <v>72</v>
      </c>
      <c r="Q154" s="60"/>
      <c r="R154" s="50" t="s">
        <v>59</v>
      </c>
      <c r="S154" s="60"/>
      <c r="T154" s="60"/>
      <c r="U154" s="17" t="s">
        <v>77</v>
      </c>
      <c r="V154" s="26"/>
      <c r="W154" s="26"/>
      <c r="X154" s="26"/>
      <c r="Y154" s="26"/>
      <c r="Z154" s="26"/>
    </row>
    <row r="155" spans="1:27" ht="16.5" customHeight="1">
      <c r="A155" s="134"/>
      <c r="B155" s="145"/>
      <c r="C155" s="155" t="s">
        <v>16</v>
      </c>
      <c r="D155" s="155" t="s">
        <v>58</v>
      </c>
      <c r="E155" s="155" t="s">
        <v>60</v>
      </c>
      <c r="F155" s="184" t="s">
        <v>61</v>
      </c>
      <c r="G155" s="34" t="s">
        <v>62</v>
      </c>
      <c r="H155" s="17" t="s">
        <v>67</v>
      </c>
      <c r="I155" s="42"/>
      <c r="J155" s="18" t="s">
        <v>16</v>
      </c>
      <c r="K155" s="18" t="s">
        <v>58</v>
      </c>
      <c r="L155" s="18" t="s">
        <v>60</v>
      </c>
      <c r="M155" s="18" t="s">
        <v>61</v>
      </c>
      <c r="N155" s="51" t="s">
        <v>33</v>
      </c>
      <c r="O155" s="51" t="s">
        <v>86</v>
      </c>
      <c r="P155" s="51" t="s">
        <v>33</v>
      </c>
      <c r="Q155" s="51" t="s">
        <v>220</v>
      </c>
      <c r="R155" s="70" t="s">
        <v>21</v>
      </c>
      <c r="S155" s="75"/>
      <c r="T155" s="80" t="s">
        <v>23</v>
      </c>
      <c r="U155" s="87" t="s">
        <v>33</v>
      </c>
      <c r="V155" s="87"/>
      <c r="W155" s="87"/>
      <c r="X155" s="26" t="s">
        <v>79</v>
      </c>
      <c r="Y155" s="26"/>
      <c r="Z155" s="26"/>
    </row>
    <row r="156" spans="1:27" ht="30" customHeight="1">
      <c r="A156" s="135"/>
      <c r="B156" s="146"/>
      <c r="C156" s="107"/>
      <c r="D156" s="107"/>
      <c r="E156" s="107"/>
      <c r="F156" s="185"/>
      <c r="G156" s="203"/>
      <c r="H156" s="19" t="s">
        <v>64</v>
      </c>
      <c r="I156" s="19" t="s">
        <v>220</v>
      </c>
      <c r="J156" s="19"/>
      <c r="K156" s="19"/>
      <c r="L156" s="19"/>
      <c r="M156" s="19"/>
      <c r="N156" s="52"/>
      <c r="O156" s="52"/>
      <c r="P156" s="52"/>
      <c r="Q156" s="52"/>
      <c r="R156" s="52" t="s">
        <v>74</v>
      </c>
      <c r="S156" s="52" t="s">
        <v>76</v>
      </c>
      <c r="T156" s="70"/>
      <c r="U156" s="203" t="s">
        <v>7</v>
      </c>
      <c r="V156" s="203" t="s">
        <v>78</v>
      </c>
      <c r="W156" s="322" t="s">
        <v>6</v>
      </c>
      <c r="X156" s="87" t="s">
        <v>7</v>
      </c>
      <c r="Y156" s="87" t="s">
        <v>78</v>
      </c>
      <c r="Z156" s="86" t="s">
        <v>6</v>
      </c>
    </row>
    <row r="157" spans="1:27" ht="15" customHeight="1">
      <c r="A157" s="23"/>
      <c r="B157" s="11"/>
      <c r="C157" s="156"/>
      <c r="D157" s="156"/>
      <c r="E157" s="156"/>
      <c r="F157" s="156"/>
      <c r="G157" s="18"/>
      <c r="H157" s="38"/>
      <c r="I157" s="8"/>
      <c r="J157" s="20"/>
      <c r="K157" s="20"/>
      <c r="L157" s="20"/>
      <c r="M157" s="8"/>
      <c r="N157" s="53"/>
      <c r="O157" s="58"/>
      <c r="P157" s="35"/>
      <c r="Q157" s="35"/>
      <c r="R157" s="71"/>
      <c r="S157" s="76"/>
      <c r="T157" s="81"/>
      <c r="U157" s="88"/>
      <c r="V157" s="23"/>
      <c r="X157" s="95"/>
      <c r="Y157" s="99"/>
      <c r="Z157" s="99"/>
    </row>
    <row r="158" spans="1:27" ht="15" customHeight="1">
      <c r="A158" s="136" t="s">
        <v>1</v>
      </c>
      <c r="B158" s="12"/>
      <c r="C158" s="157">
        <v>116228</v>
      </c>
      <c r="D158" s="157">
        <v>57494</v>
      </c>
      <c r="E158" s="157">
        <v>58734</v>
      </c>
      <c r="F158" s="186">
        <v>48121</v>
      </c>
      <c r="G158" s="22">
        <v>326.7124529532901</v>
      </c>
      <c r="H158" s="39">
        <v>100</v>
      </c>
      <c r="I158" s="43">
        <v>100</v>
      </c>
      <c r="J158" s="21">
        <v>118919</v>
      </c>
      <c r="K158" s="21">
        <v>58507</v>
      </c>
      <c r="L158" s="21">
        <v>60412</v>
      </c>
      <c r="M158" s="13">
        <v>46390</v>
      </c>
      <c r="N158" s="46">
        <f>C158-J158</f>
        <v>-2691</v>
      </c>
      <c r="O158" s="30">
        <f>F158-M158</f>
        <v>1731</v>
      </c>
      <c r="P158" s="61">
        <f>N158/J158*100</f>
        <v>-2.2628848207603491</v>
      </c>
      <c r="Q158" s="61">
        <f>O158/M158*100</f>
        <v>3.7314076309549469</v>
      </c>
      <c r="R158" s="72">
        <f>C158/F158</f>
        <v>2.4153280272646036</v>
      </c>
      <c r="S158" s="77">
        <f>J158/M158</f>
        <v>2.5634619530071134</v>
      </c>
      <c r="T158" s="82">
        <f>R158-S158</f>
        <v>-0.14813392574250983</v>
      </c>
      <c r="U158" s="88">
        <v>13011</v>
      </c>
      <c r="V158" s="23">
        <v>66171</v>
      </c>
      <c r="W158" s="1">
        <v>35621</v>
      </c>
      <c r="X158" s="96">
        <f>U158/($U158+$V158+$W158)*100</f>
        <v>11.333327526284156</v>
      </c>
      <c r="Y158" s="100">
        <f>V158/($U158+$V158+$W158)*100</f>
        <v>57.638737663649906</v>
      </c>
      <c r="Z158" s="100">
        <f>W158/($U158+$V158+$W158)*100</f>
        <v>31.027934810065936</v>
      </c>
      <c r="AA158" s="108" t="str">
        <f>IF(50&lt;Z158,"○","×")</f>
        <v>×</v>
      </c>
    </row>
    <row r="159" spans="1:27" ht="15" customHeight="1">
      <c r="A159" s="23"/>
      <c r="B159" s="13"/>
      <c r="C159" s="157"/>
      <c r="D159" s="157"/>
      <c r="E159" s="157"/>
      <c r="F159" s="186"/>
      <c r="G159" s="22"/>
      <c r="H159" s="39"/>
      <c r="I159" s="43"/>
      <c r="J159" s="21"/>
      <c r="K159" s="21"/>
      <c r="L159" s="21"/>
      <c r="M159" s="13"/>
      <c r="N159" s="46"/>
      <c r="O159" s="30"/>
      <c r="P159" s="61"/>
      <c r="Q159" s="61"/>
      <c r="R159" s="72"/>
      <c r="S159" s="77"/>
      <c r="T159" s="82"/>
      <c r="U159" s="88"/>
      <c r="V159" s="23"/>
      <c r="X159" s="96"/>
      <c r="Y159" s="100"/>
      <c r="Z159" s="100"/>
    </row>
    <row r="160" spans="1:27" ht="15" customHeight="1">
      <c r="A160" s="23"/>
      <c r="B160" s="12" t="s">
        <v>90</v>
      </c>
      <c r="C160" s="157">
        <v>81971</v>
      </c>
      <c r="D160" s="157">
        <v>40684</v>
      </c>
      <c r="E160" s="157">
        <v>41287</v>
      </c>
      <c r="F160" s="186">
        <v>34621</v>
      </c>
      <c r="G160" s="22">
        <v>971.69129770629343</v>
      </c>
      <c r="H160" s="39">
        <f>C160/$C$6*100</f>
        <v>70.526035034587181</v>
      </c>
      <c r="I160" s="43">
        <f>F160/$F$6*100</f>
        <v>71.945720163753862</v>
      </c>
      <c r="J160" s="22">
        <v>82655</v>
      </c>
      <c r="K160" s="22">
        <v>40744</v>
      </c>
      <c r="L160" s="22">
        <v>41911</v>
      </c>
      <c r="M160" s="30">
        <v>32944</v>
      </c>
      <c r="N160" s="46">
        <f>C160-J160</f>
        <v>-684</v>
      </c>
      <c r="O160" s="30">
        <f>F160-M160</f>
        <v>1677</v>
      </c>
      <c r="P160" s="61">
        <f>N160/J160*100</f>
        <v>-0.82753614421390109</v>
      </c>
      <c r="Q160" s="61">
        <f>O160/M160*100</f>
        <v>5.0904565322972317</v>
      </c>
      <c r="R160" s="72">
        <f>C160/F160</f>
        <v>2.3676670229051733</v>
      </c>
      <c r="S160" s="77">
        <f>J160/M160</f>
        <v>2.508954589606605</v>
      </c>
      <c r="T160" s="82">
        <f>R160-S160</f>
        <v>-0.14128756670143172</v>
      </c>
      <c r="U160" s="88">
        <v>9569</v>
      </c>
      <c r="V160" s="23">
        <v>47908</v>
      </c>
      <c r="W160" s="1">
        <v>23261</v>
      </c>
      <c r="X160" s="96">
        <f t="shared" ref="X160:Z162" si="64">U160/($U160+$V160+$W160)*100</f>
        <v>11.851916074215364</v>
      </c>
      <c r="Y160" s="100">
        <f t="shared" si="64"/>
        <v>59.337610542743192</v>
      </c>
      <c r="Z160" s="100">
        <f t="shared" si="64"/>
        <v>28.81047338304144</v>
      </c>
      <c r="AA160" s="108" t="str">
        <f>IF(50&lt;Z160,"○","×")</f>
        <v>×</v>
      </c>
    </row>
    <row r="161" spans="1:27" ht="15" customHeight="1">
      <c r="A161" s="23"/>
      <c r="B161" s="12" t="s">
        <v>4</v>
      </c>
      <c r="C161" s="157">
        <v>25960</v>
      </c>
      <c r="D161" s="157">
        <v>12771</v>
      </c>
      <c r="E161" s="157">
        <v>13189</v>
      </c>
      <c r="F161" s="186">
        <v>10169</v>
      </c>
      <c r="G161" s="22">
        <v>144.35301948270438</v>
      </c>
      <c r="H161" s="39">
        <f>C161/$C$6*100</f>
        <v>22.335409711945488</v>
      </c>
      <c r="I161" s="43">
        <f>F161/$F$6*100</f>
        <v>21.132146048502733</v>
      </c>
      <c r="J161" s="22">
        <v>26744</v>
      </c>
      <c r="K161" s="22">
        <v>13138</v>
      </c>
      <c r="L161" s="22">
        <v>13606</v>
      </c>
      <c r="M161" s="30">
        <v>9859</v>
      </c>
      <c r="N161" s="46">
        <f>C161-J161</f>
        <v>-784</v>
      </c>
      <c r="O161" s="30">
        <f>F161-M161</f>
        <v>310</v>
      </c>
      <c r="P161" s="61">
        <f>N161/J161*100</f>
        <v>-2.9314986539036791</v>
      </c>
      <c r="Q161" s="61">
        <f>O161/M161*100</f>
        <v>3.1443351252662546</v>
      </c>
      <c r="R161" s="72">
        <f>C161/F161</f>
        <v>2.5528567214082014</v>
      </c>
      <c r="S161" s="77">
        <f>J161/M161</f>
        <v>2.7126483416167968</v>
      </c>
      <c r="T161" s="82">
        <f>R161-S161</f>
        <v>-0.15979162020859539</v>
      </c>
      <c r="U161" s="88">
        <v>2932</v>
      </c>
      <c r="V161" s="23">
        <v>14223</v>
      </c>
      <c r="W161" s="1">
        <v>8636</v>
      </c>
      <c r="X161" s="96">
        <f t="shared" si="64"/>
        <v>11.368306773680741</v>
      </c>
      <c r="Y161" s="100">
        <f t="shared" si="64"/>
        <v>55.147144352681167</v>
      </c>
      <c r="Z161" s="100">
        <f t="shared" si="64"/>
        <v>33.48454887363809</v>
      </c>
      <c r="AA161" s="108" t="str">
        <f>IF(50&lt;Z161,"○","×")</f>
        <v>×</v>
      </c>
    </row>
    <row r="162" spans="1:27" ht="15" customHeight="1">
      <c r="A162" s="23"/>
      <c r="B162" s="12" t="s">
        <v>93</v>
      </c>
      <c r="C162" s="157">
        <v>8297</v>
      </c>
      <c r="D162" s="157">
        <v>4039</v>
      </c>
      <c r="E162" s="157">
        <v>4258</v>
      </c>
      <c r="F162" s="186">
        <v>3331</v>
      </c>
      <c r="G162" s="22">
        <v>90.623976439384066</v>
      </c>
      <c r="H162" s="39">
        <f>C162/$C$6*100</f>
        <v>7.1385552534673229</v>
      </c>
      <c r="I162" s="43">
        <f>F162/$F$6*100</f>
        <v>6.9221337877433964</v>
      </c>
      <c r="J162" s="22">
        <v>9520</v>
      </c>
      <c r="K162" s="22">
        <v>4625</v>
      </c>
      <c r="L162" s="22">
        <v>4895</v>
      </c>
      <c r="M162" s="30">
        <v>3587</v>
      </c>
      <c r="N162" s="46">
        <f>C162-J162</f>
        <v>-1223</v>
      </c>
      <c r="O162" s="30">
        <f>F162-M162</f>
        <v>-256</v>
      </c>
      <c r="P162" s="61">
        <f>N162/J162*100</f>
        <v>-12.846638655462183</v>
      </c>
      <c r="Q162" s="61">
        <f>O162/M162*100</f>
        <v>-7.1368831892946751</v>
      </c>
      <c r="R162" s="72">
        <f>C162/F162</f>
        <v>2.4908435905133595</v>
      </c>
      <c r="S162" s="77">
        <f>J162/M162</f>
        <v>2.6540284360189572</v>
      </c>
      <c r="T162" s="82">
        <f>R162-S162</f>
        <v>-0.16318484550559775</v>
      </c>
      <c r="U162" s="88">
        <v>510</v>
      </c>
      <c r="V162" s="23">
        <v>4040</v>
      </c>
      <c r="W162" s="1">
        <v>3724</v>
      </c>
      <c r="X162" s="96">
        <f t="shared" si="64"/>
        <v>6.1638868745467725</v>
      </c>
      <c r="Y162" s="100">
        <f t="shared" si="64"/>
        <v>48.82765288856659</v>
      </c>
      <c r="Z162" s="100">
        <f t="shared" si="64"/>
        <v>45.008460236886634</v>
      </c>
      <c r="AA162" s="108" t="str">
        <f>IF(50&lt;Z162,"○","×")</f>
        <v>×</v>
      </c>
    </row>
    <row r="163" spans="1:27" ht="15" customHeight="1">
      <c r="A163" s="23"/>
      <c r="B163" s="12"/>
      <c r="F163" s="187"/>
      <c r="G163" s="28"/>
      <c r="H163" s="40"/>
      <c r="I163" s="44"/>
      <c r="J163" s="23"/>
      <c r="K163" s="23"/>
      <c r="L163" s="23"/>
      <c r="M163" s="11"/>
      <c r="N163" s="54"/>
      <c r="O163" s="32"/>
      <c r="P163" s="62"/>
      <c r="Q163" s="62"/>
      <c r="R163" s="73"/>
      <c r="S163" s="78"/>
      <c r="T163" s="83"/>
      <c r="U163" s="89"/>
      <c r="V163" s="36"/>
      <c r="W163" s="36"/>
      <c r="X163" s="97"/>
      <c r="Y163" s="101"/>
      <c r="Z163" s="101"/>
    </row>
    <row r="164" spans="1:27" s="23" customFormat="1" ht="16.5" customHeight="1">
      <c r="A164" s="137" t="s">
        <v>46</v>
      </c>
      <c r="B164" s="147"/>
      <c r="C164" s="158">
        <f>SUM(C165:C180)</f>
        <v>5555</v>
      </c>
      <c r="D164" s="158">
        <f>SUM(D165:D180)</f>
        <v>2726</v>
      </c>
      <c r="E164" s="158">
        <f>SUM(E165:E180)</f>
        <v>2829</v>
      </c>
      <c r="F164" s="158">
        <f>SUM(F165:F180)</f>
        <v>2249</v>
      </c>
      <c r="G164" s="204">
        <v>246.31150731495586</v>
      </c>
      <c r="H164" s="215">
        <f t="shared" ref="H164:O164" si="65">SUM(H165:H180)</f>
        <v>4.7793991120900294</v>
      </c>
      <c r="I164" s="220">
        <f t="shared" si="65"/>
        <v>4.6736352112383361</v>
      </c>
      <c r="J164" s="230">
        <f t="shared" si="65"/>
        <v>6288</v>
      </c>
      <c r="K164" s="239">
        <f t="shared" si="65"/>
        <v>3067</v>
      </c>
      <c r="L164" s="239">
        <f t="shared" si="65"/>
        <v>3221</v>
      </c>
      <c r="M164" s="251">
        <f t="shared" si="65"/>
        <v>2410</v>
      </c>
      <c r="N164" s="255">
        <f t="shared" si="65"/>
        <v>-733</v>
      </c>
      <c r="O164" s="251">
        <f t="shared" si="65"/>
        <v>-161</v>
      </c>
      <c r="P164" s="266">
        <f t="shared" ref="P164:P174" si="66">N164/J164*100</f>
        <v>-11.657124681933842</v>
      </c>
      <c r="Q164" s="271">
        <f t="shared" ref="Q164:Q174" si="67">O164/M164*100</f>
        <v>-6.6804979253112036</v>
      </c>
      <c r="R164" s="282">
        <f t="shared" ref="R164:R174" si="68">C164/F164</f>
        <v>2.469986660738106</v>
      </c>
      <c r="S164" s="287">
        <f t="shared" ref="S164:S174" si="69">J164/M164</f>
        <v>2.6091286307053942</v>
      </c>
      <c r="T164" s="292">
        <f t="shared" ref="T164:T174" si="70">R164-S164</f>
        <v>-0.13914196996728823</v>
      </c>
      <c r="U164" s="298">
        <f>SUM(U165:U180)</f>
        <v>359</v>
      </c>
      <c r="V164" s="238">
        <f>SUM(V165:V180)</f>
        <v>2742</v>
      </c>
      <c r="W164" s="247">
        <f>SUM(W165:W180)</f>
        <v>2431</v>
      </c>
      <c r="X164" s="334">
        <f t="shared" ref="X164:Z174" si="71">U164/($U164+$V164+$W164)*100</f>
        <v>6.4895155459146787</v>
      </c>
      <c r="Y164" s="344">
        <f t="shared" si="71"/>
        <v>49.566160520607376</v>
      </c>
      <c r="Z164" s="350">
        <f t="shared" si="71"/>
        <v>43.944323933477946</v>
      </c>
      <c r="AA164" s="362" t="str">
        <f t="shared" ref="AA164:AA174" si="72">IF(50&lt;Z164,"○","×")</f>
        <v>×</v>
      </c>
    </row>
    <row r="165" spans="1:27" ht="15" customHeight="1">
      <c r="A165" s="23"/>
      <c r="B165" s="150" t="s">
        <v>197</v>
      </c>
      <c r="C165" s="161">
        <v>554</v>
      </c>
      <c r="D165" s="176">
        <v>239</v>
      </c>
      <c r="E165" s="176">
        <v>315</v>
      </c>
      <c r="F165" s="190">
        <v>184</v>
      </c>
      <c r="G165" s="207">
        <v>1759.9280272032775</v>
      </c>
      <c r="H165" s="216">
        <f t="shared" ref="H165:H174" si="73">C165/$C$6*100</f>
        <v>0.47664934439205697</v>
      </c>
      <c r="I165" s="221">
        <f t="shared" ref="I165:I174" si="74">F165/$F$6*100</f>
        <v>0.38236944369402126</v>
      </c>
      <c r="J165" s="226">
        <v>592</v>
      </c>
      <c r="K165" s="234">
        <v>250</v>
      </c>
      <c r="L165" s="234">
        <v>342</v>
      </c>
      <c r="M165" s="248">
        <v>192</v>
      </c>
      <c r="N165" s="256">
        <f t="shared" ref="N165:N174" si="75">C165-J165</f>
        <v>-38</v>
      </c>
      <c r="O165" s="262">
        <f t="shared" ref="O165:O174" si="76">F165-M165</f>
        <v>-8</v>
      </c>
      <c r="P165" s="267">
        <f t="shared" si="66"/>
        <v>-6.4189189189189184</v>
      </c>
      <c r="Q165" s="272">
        <f t="shared" si="67"/>
        <v>-4.1666666666666661</v>
      </c>
      <c r="R165" s="283">
        <f t="shared" si="68"/>
        <v>3.0108695652173911</v>
      </c>
      <c r="S165" s="288">
        <f t="shared" si="69"/>
        <v>3.0833333333333335</v>
      </c>
      <c r="T165" s="293">
        <f t="shared" si="70"/>
        <v>-7.2463768115942351e-002</v>
      </c>
      <c r="U165" s="303">
        <v>28</v>
      </c>
      <c r="V165" s="315">
        <v>201</v>
      </c>
      <c r="W165" s="327">
        <v>321</v>
      </c>
      <c r="X165" s="335">
        <f t="shared" si="71"/>
        <v>5.0909090909090908</v>
      </c>
      <c r="Y165" s="345">
        <f t="shared" si="71"/>
        <v>36.545454545454547</v>
      </c>
      <c r="Z165" s="351">
        <f t="shared" si="71"/>
        <v>58.36363636363636</v>
      </c>
      <c r="AA165" s="108" t="str">
        <f t="shared" si="72"/>
        <v>○</v>
      </c>
    </row>
    <row r="166" spans="1:27" ht="15" customHeight="1">
      <c r="A166" s="23"/>
      <c r="B166" s="149" t="s">
        <v>198</v>
      </c>
      <c r="C166" s="159">
        <v>305</v>
      </c>
      <c r="D166" s="174">
        <v>154</v>
      </c>
      <c r="E166" s="174">
        <v>151</v>
      </c>
      <c r="F166" s="188">
        <v>124</v>
      </c>
      <c r="G166" s="205">
        <v>2042.8981826243805</v>
      </c>
      <c r="H166" s="216">
        <f t="shared" si="73"/>
        <v>0.26241525277902056</v>
      </c>
      <c r="I166" s="221">
        <f t="shared" si="74"/>
        <v>0.25768375553292744</v>
      </c>
      <c r="J166" s="227">
        <v>341</v>
      </c>
      <c r="K166" s="235">
        <v>164</v>
      </c>
      <c r="L166" s="235">
        <v>177</v>
      </c>
      <c r="M166" s="249">
        <v>135</v>
      </c>
      <c r="N166" s="256">
        <f t="shared" si="75"/>
        <v>-36</v>
      </c>
      <c r="O166" s="262">
        <f t="shared" si="76"/>
        <v>-11</v>
      </c>
      <c r="P166" s="268">
        <f t="shared" si="66"/>
        <v>-10.557184750733137</v>
      </c>
      <c r="Q166" s="273">
        <f t="shared" si="67"/>
        <v>-8.1481481481481488</v>
      </c>
      <c r="R166" s="284">
        <f t="shared" si="68"/>
        <v>2.4596774193548385</v>
      </c>
      <c r="S166" s="289">
        <f t="shared" si="69"/>
        <v>2.5259259259259261</v>
      </c>
      <c r="T166" s="294">
        <f t="shared" si="70"/>
        <v>-6.6248506571087606e-002</v>
      </c>
      <c r="U166" s="304">
        <v>21</v>
      </c>
      <c r="V166" s="316">
        <v>144</v>
      </c>
      <c r="W166" s="328">
        <v>140</v>
      </c>
      <c r="X166" s="336">
        <f t="shared" si="71"/>
        <v>6.8852459016393448</v>
      </c>
      <c r="Y166" s="346">
        <f t="shared" si="71"/>
        <v>47.213114754098363</v>
      </c>
      <c r="Z166" s="352">
        <f t="shared" si="71"/>
        <v>45.901639344262293</v>
      </c>
      <c r="AA166" s="108" t="str">
        <f t="shared" si="72"/>
        <v>×</v>
      </c>
    </row>
    <row r="167" spans="1:27" ht="15" customHeight="1">
      <c r="A167" s="23"/>
      <c r="B167" s="149" t="s">
        <v>199</v>
      </c>
      <c r="C167" s="160">
        <v>285</v>
      </c>
      <c r="D167" s="175">
        <v>144</v>
      </c>
      <c r="E167" s="175">
        <v>141</v>
      </c>
      <c r="F167" s="189">
        <v>119</v>
      </c>
      <c r="G167" s="206">
        <v>2842.3824151274584</v>
      </c>
      <c r="H167" s="216">
        <f t="shared" si="73"/>
        <v>0.24520769521974048</v>
      </c>
      <c r="I167" s="221">
        <f t="shared" si="74"/>
        <v>0.24729328151950289</v>
      </c>
      <c r="J167" s="227">
        <v>301</v>
      </c>
      <c r="K167" s="235">
        <v>153</v>
      </c>
      <c r="L167" s="235">
        <v>148</v>
      </c>
      <c r="M167" s="249">
        <v>127</v>
      </c>
      <c r="N167" s="256">
        <f t="shared" si="75"/>
        <v>-16</v>
      </c>
      <c r="O167" s="262">
        <f t="shared" si="76"/>
        <v>-8</v>
      </c>
      <c r="P167" s="268">
        <f t="shared" si="66"/>
        <v>-5.3156146179401995</v>
      </c>
      <c r="Q167" s="273">
        <f t="shared" si="67"/>
        <v>-6.2992125984251963</v>
      </c>
      <c r="R167" s="284">
        <f t="shared" si="68"/>
        <v>2.3949579831932772</v>
      </c>
      <c r="S167" s="289">
        <f t="shared" si="69"/>
        <v>2.3700787401574801</v>
      </c>
      <c r="T167" s="294">
        <f t="shared" si="70"/>
        <v>2.4879243035797138e-002</v>
      </c>
      <c r="U167" s="304">
        <v>29</v>
      </c>
      <c r="V167" s="316">
        <v>152</v>
      </c>
      <c r="W167" s="328">
        <v>100</v>
      </c>
      <c r="X167" s="336">
        <f t="shared" si="71"/>
        <v>10.320284697508896</v>
      </c>
      <c r="Y167" s="346">
        <f t="shared" si="71"/>
        <v>54.092526690391466</v>
      </c>
      <c r="Z167" s="352">
        <f t="shared" si="71"/>
        <v>35.587188612099645</v>
      </c>
      <c r="AA167" s="108" t="str">
        <f t="shared" si="72"/>
        <v>×</v>
      </c>
    </row>
    <row r="168" spans="1:27" ht="15" customHeight="1">
      <c r="A168" s="23"/>
      <c r="B168" s="149" t="s">
        <v>175</v>
      </c>
      <c r="C168" s="160">
        <v>282</v>
      </c>
      <c r="D168" s="175">
        <v>124</v>
      </c>
      <c r="E168" s="175">
        <v>158</v>
      </c>
      <c r="F168" s="189">
        <v>118</v>
      </c>
      <c r="G168" s="206">
        <v>1366.1367638545403</v>
      </c>
      <c r="H168" s="216">
        <f t="shared" si="73"/>
        <v>0.24262656158584853</v>
      </c>
      <c r="I168" s="221">
        <f t="shared" si="74"/>
        <v>0.245215186716818</v>
      </c>
      <c r="J168" s="227">
        <v>328</v>
      </c>
      <c r="K168" s="235">
        <v>147</v>
      </c>
      <c r="L168" s="235">
        <v>181</v>
      </c>
      <c r="M168" s="249">
        <v>132</v>
      </c>
      <c r="N168" s="256">
        <f t="shared" si="75"/>
        <v>-46</v>
      </c>
      <c r="O168" s="262">
        <f t="shared" si="76"/>
        <v>-14</v>
      </c>
      <c r="P168" s="268">
        <f t="shared" si="66"/>
        <v>-14.02439024390244</v>
      </c>
      <c r="Q168" s="273">
        <f t="shared" si="67"/>
        <v>-10.606060606060606</v>
      </c>
      <c r="R168" s="284">
        <f t="shared" si="68"/>
        <v>2.3898305084745761</v>
      </c>
      <c r="S168" s="289">
        <f t="shared" si="69"/>
        <v>2.4848484848484849</v>
      </c>
      <c r="T168" s="294">
        <f t="shared" si="70"/>
        <v>-9.5017976373908741e-002</v>
      </c>
      <c r="U168" s="304">
        <v>17</v>
      </c>
      <c r="V168" s="316">
        <v>130</v>
      </c>
      <c r="W168" s="328">
        <v>135</v>
      </c>
      <c r="X168" s="336">
        <f t="shared" si="71"/>
        <v>6.0283687943262407</v>
      </c>
      <c r="Y168" s="346">
        <f t="shared" si="71"/>
        <v>46.099290780141843</v>
      </c>
      <c r="Z168" s="352">
        <f t="shared" si="71"/>
        <v>47.872340425531917</v>
      </c>
      <c r="AA168" s="108" t="str">
        <f t="shared" si="72"/>
        <v>×</v>
      </c>
    </row>
    <row r="169" spans="1:27" ht="15" customHeight="1">
      <c r="A169" s="23"/>
      <c r="B169" s="149" t="s">
        <v>200</v>
      </c>
      <c r="C169" s="160">
        <v>259</v>
      </c>
      <c r="D169" s="175">
        <v>140</v>
      </c>
      <c r="E169" s="175">
        <v>119</v>
      </c>
      <c r="F169" s="189">
        <v>115</v>
      </c>
      <c r="G169" s="206">
        <v>1215.7478304299336</v>
      </c>
      <c r="H169" s="216">
        <f t="shared" si="73"/>
        <v>0.22283787039267647</v>
      </c>
      <c r="I169" s="221">
        <f t="shared" si="74"/>
        <v>0.23898090230876329</v>
      </c>
      <c r="J169" s="227">
        <v>292</v>
      </c>
      <c r="K169" s="235">
        <v>154</v>
      </c>
      <c r="L169" s="235">
        <v>138</v>
      </c>
      <c r="M169" s="249">
        <v>117</v>
      </c>
      <c r="N169" s="256">
        <f t="shared" si="75"/>
        <v>-33</v>
      </c>
      <c r="O169" s="262">
        <f t="shared" si="76"/>
        <v>-2</v>
      </c>
      <c r="P169" s="268">
        <f t="shared" si="66"/>
        <v>-11.301369863013697</v>
      </c>
      <c r="Q169" s="273">
        <f t="shared" si="67"/>
        <v>-1.7094017094017095</v>
      </c>
      <c r="R169" s="284">
        <f t="shared" si="68"/>
        <v>2.2521739130434781</v>
      </c>
      <c r="S169" s="289">
        <f t="shared" si="69"/>
        <v>2.4957264957264957</v>
      </c>
      <c r="T169" s="294">
        <f t="shared" si="70"/>
        <v>-0.2435525826830176</v>
      </c>
      <c r="U169" s="304">
        <v>16</v>
      </c>
      <c r="V169" s="316">
        <v>140</v>
      </c>
      <c r="W169" s="328">
        <v>100</v>
      </c>
      <c r="X169" s="336">
        <f t="shared" si="71"/>
        <v>6.25</v>
      </c>
      <c r="Y169" s="346">
        <f t="shared" si="71"/>
        <v>54.6875</v>
      </c>
      <c r="Z169" s="352">
        <f t="shared" si="71"/>
        <v>39.0625</v>
      </c>
      <c r="AA169" s="108" t="str">
        <f t="shared" si="72"/>
        <v>×</v>
      </c>
    </row>
    <row r="170" spans="1:27" ht="15" customHeight="1">
      <c r="A170" s="23"/>
      <c r="B170" s="149" t="s">
        <v>201</v>
      </c>
      <c r="C170" s="160">
        <v>346</v>
      </c>
      <c r="D170" s="175">
        <v>175</v>
      </c>
      <c r="E170" s="175">
        <v>171</v>
      </c>
      <c r="F170" s="189">
        <v>154</v>
      </c>
      <c r="G170" s="206">
        <v>2170.2137535101324</v>
      </c>
      <c r="H170" s="216">
        <f t="shared" si="73"/>
        <v>0.29769074577554466</v>
      </c>
      <c r="I170" s="221">
        <f t="shared" si="74"/>
        <v>0.32002659961347435</v>
      </c>
      <c r="J170" s="227">
        <v>362</v>
      </c>
      <c r="K170" s="235">
        <v>176</v>
      </c>
      <c r="L170" s="235">
        <v>186</v>
      </c>
      <c r="M170" s="249">
        <v>156</v>
      </c>
      <c r="N170" s="256">
        <f t="shared" si="75"/>
        <v>-16</v>
      </c>
      <c r="O170" s="262">
        <f t="shared" si="76"/>
        <v>-2</v>
      </c>
      <c r="P170" s="268">
        <f t="shared" si="66"/>
        <v>-4.4198895027624303</v>
      </c>
      <c r="Q170" s="273">
        <f t="shared" si="67"/>
        <v>-1.2820512820512819</v>
      </c>
      <c r="R170" s="284">
        <f t="shared" si="68"/>
        <v>2.2467532467532467</v>
      </c>
      <c r="S170" s="289">
        <f t="shared" si="69"/>
        <v>2.3205128205128207</v>
      </c>
      <c r="T170" s="294">
        <f t="shared" si="70"/>
        <v>-7.3759573759573982e-002</v>
      </c>
      <c r="U170" s="304">
        <v>19</v>
      </c>
      <c r="V170" s="316">
        <v>151</v>
      </c>
      <c r="W170" s="328">
        <v>176</v>
      </c>
      <c r="X170" s="336">
        <f t="shared" si="71"/>
        <v>5.4913294797687859</v>
      </c>
      <c r="Y170" s="346">
        <f t="shared" si="71"/>
        <v>43.641618497109825</v>
      </c>
      <c r="Z170" s="352">
        <f t="shared" si="71"/>
        <v>50.867052023121381</v>
      </c>
      <c r="AA170" s="108" t="str">
        <f t="shared" si="72"/>
        <v>○</v>
      </c>
    </row>
    <row r="171" spans="1:27" ht="15" customHeight="1">
      <c r="A171" s="23"/>
      <c r="B171" s="149" t="s">
        <v>192</v>
      </c>
      <c r="C171" s="160">
        <v>107</v>
      </c>
      <c r="D171" s="175">
        <v>43</v>
      </c>
      <c r="E171" s="175">
        <v>64</v>
      </c>
      <c r="F171" s="189">
        <v>40</v>
      </c>
      <c r="G171" s="206">
        <v>298.84152824764635</v>
      </c>
      <c r="H171" s="216">
        <f t="shared" si="73"/>
        <v>9.206043294214819e-002</v>
      </c>
      <c r="I171" s="221">
        <f t="shared" si="74"/>
        <v>8.3123792107395941e-002</v>
      </c>
      <c r="J171" s="227">
        <v>128</v>
      </c>
      <c r="K171" s="235">
        <v>55</v>
      </c>
      <c r="L171" s="235">
        <v>73</v>
      </c>
      <c r="M171" s="249">
        <v>47</v>
      </c>
      <c r="N171" s="256">
        <f t="shared" si="75"/>
        <v>-21</v>
      </c>
      <c r="O171" s="262">
        <f t="shared" si="76"/>
        <v>-7</v>
      </c>
      <c r="P171" s="268">
        <f t="shared" si="66"/>
        <v>-16.40625</v>
      </c>
      <c r="Q171" s="273">
        <f t="shared" si="67"/>
        <v>-14.893617021276595</v>
      </c>
      <c r="R171" s="284">
        <f t="shared" si="68"/>
        <v>2.6749999999999998</v>
      </c>
      <c r="S171" s="289">
        <f t="shared" si="69"/>
        <v>2.7234042553191489</v>
      </c>
      <c r="T171" s="294">
        <f t="shared" si="70"/>
        <v>-4.8404255319149048e-002</v>
      </c>
      <c r="U171" s="304">
        <v>5</v>
      </c>
      <c r="V171" s="316">
        <v>47</v>
      </c>
      <c r="W171" s="328">
        <v>55</v>
      </c>
      <c r="X171" s="336">
        <f t="shared" si="71"/>
        <v>4.6728971962616823</v>
      </c>
      <c r="Y171" s="346">
        <f t="shared" si="71"/>
        <v>43.925233644859816</v>
      </c>
      <c r="Z171" s="352">
        <f t="shared" si="71"/>
        <v>51.401869158878498</v>
      </c>
      <c r="AA171" s="108" t="str">
        <f t="shared" si="72"/>
        <v>○</v>
      </c>
    </row>
    <row r="172" spans="1:27" ht="15" customHeight="1">
      <c r="A172" s="23"/>
      <c r="B172" s="149" t="s">
        <v>202</v>
      </c>
      <c r="C172" s="160">
        <v>92</v>
      </c>
      <c r="D172" s="175">
        <v>45</v>
      </c>
      <c r="E172" s="175">
        <v>47</v>
      </c>
      <c r="F172" s="189">
        <v>39</v>
      </c>
      <c r="G172" s="206">
        <v>212.28600647564619</v>
      </c>
      <c r="H172" s="216">
        <f t="shared" si="73"/>
        <v>7.9154764772688166e-002</v>
      </c>
      <c r="I172" s="221">
        <f t="shared" si="74"/>
        <v>8.1045697304711048e-002</v>
      </c>
      <c r="J172" s="227">
        <v>113</v>
      </c>
      <c r="K172" s="235">
        <v>50</v>
      </c>
      <c r="L172" s="235">
        <v>63</v>
      </c>
      <c r="M172" s="249">
        <v>47</v>
      </c>
      <c r="N172" s="256">
        <f t="shared" si="75"/>
        <v>-21</v>
      </c>
      <c r="O172" s="262">
        <f t="shared" si="76"/>
        <v>-8</v>
      </c>
      <c r="P172" s="268">
        <f t="shared" si="66"/>
        <v>-18.584070796460178</v>
      </c>
      <c r="Q172" s="273">
        <f t="shared" si="67"/>
        <v>-17.021276595744681</v>
      </c>
      <c r="R172" s="284">
        <f t="shared" si="68"/>
        <v>2.358974358974359</v>
      </c>
      <c r="S172" s="289">
        <f t="shared" si="69"/>
        <v>2.4042553191489362</v>
      </c>
      <c r="T172" s="294">
        <f t="shared" si="70"/>
        <v>-4.5280960174577167e-002</v>
      </c>
      <c r="U172" s="304">
        <v>6</v>
      </c>
      <c r="V172" s="316">
        <v>47</v>
      </c>
      <c r="W172" s="328">
        <v>38</v>
      </c>
      <c r="X172" s="336">
        <f t="shared" si="71"/>
        <v>6.593406593406594</v>
      </c>
      <c r="Y172" s="346">
        <f t="shared" si="71"/>
        <v>51.648351648351657</v>
      </c>
      <c r="Z172" s="352">
        <f t="shared" si="71"/>
        <v>41.758241758241759</v>
      </c>
      <c r="AA172" s="108" t="str">
        <f t="shared" si="72"/>
        <v>×</v>
      </c>
    </row>
    <row r="173" spans="1:27" ht="15" customHeight="1">
      <c r="A173" s="23"/>
      <c r="B173" s="149" t="s">
        <v>63</v>
      </c>
      <c r="C173" s="160">
        <v>601</v>
      </c>
      <c r="D173" s="175">
        <v>304</v>
      </c>
      <c r="E173" s="175">
        <v>297</v>
      </c>
      <c r="F173" s="189">
        <v>256</v>
      </c>
      <c r="G173" s="206">
        <v>1352.9551602295116</v>
      </c>
      <c r="H173" s="216">
        <f t="shared" si="73"/>
        <v>0.51708710465636509</v>
      </c>
      <c r="I173" s="221">
        <f t="shared" si="74"/>
        <v>0.53199226948733402</v>
      </c>
      <c r="J173" s="227">
        <v>655</v>
      </c>
      <c r="K173" s="235">
        <v>329</v>
      </c>
      <c r="L173" s="235">
        <v>326</v>
      </c>
      <c r="M173" s="249">
        <v>263</v>
      </c>
      <c r="N173" s="256">
        <f t="shared" si="75"/>
        <v>-54</v>
      </c>
      <c r="O173" s="262">
        <f t="shared" si="76"/>
        <v>-7</v>
      </c>
      <c r="P173" s="268">
        <f t="shared" si="66"/>
        <v>-8.2442748091603058</v>
      </c>
      <c r="Q173" s="273">
        <f t="shared" si="67"/>
        <v>-2.6615969581749046</v>
      </c>
      <c r="R173" s="284">
        <f t="shared" si="68"/>
        <v>2.34765625</v>
      </c>
      <c r="S173" s="289">
        <f t="shared" si="69"/>
        <v>2.4904942965779466</v>
      </c>
      <c r="T173" s="294">
        <f t="shared" si="70"/>
        <v>-0.14283804657794663</v>
      </c>
      <c r="U173" s="304">
        <v>43</v>
      </c>
      <c r="V173" s="316">
        <v>315</v>
      </c>
      <c r="W173" s="328">
        <v>240</v>
      </c>
      <c r="X173" s="336">
        <f t="shared" si="71"/>
        <v>7.1906354515050159</v>
      </c>
      <c r="Y173" s="346">
        <f t="shared" si="71"/>
        <v>52.675585284280935</v>
      </c>
      <c r="Z173" s="352">
        <f t="shared" si="71"/>
        <v>40.133779264214049</v>
      </c>
      <c r="AA173" s="108" t="str">
        <f t="shared" si="72"/>
        <v>×</v>
      </c>
    </row>
    <row r="174" spans="1:27" ht="15" customHeight="1">
      <c r="A174" s="23"/>
      <c r="B174" s="149" t="s">
        <v>204</v>
      </c>
      <c r="C174" s="160">
        <v>549</v>
      </c>
      <c r="D174" s="175">
        <v>272</v>
      </c>
      <c r="E174" s="175">
        <v>277</v>
      </c>
      <c r="F174" s="189">
        <v>221</v>
      </c>
      <c r="G174" s="206">
        <v>1194.4647329392253</v>
      </c>
      <c r="H174" s="216">
        <f t="shared" si="73"/>
        <v>0.47234745500223696</v>
      </c>
      <c r="I174" s="221">
        <f t="shared" si="74"/>
        <v>0.45925895139336254</v>
      </c>
      <c r="J174" s="227">
        <v>597</v>
      </c>
      <c r="K174" s="235">
        <v>293</v>
      </c>
      <c r="L174" s="235">
        <v>304</v>
      </c>
      <c r="M174" s="249">
        <v>223</v>
      </c>
      <c r="N174" s="256">
        <f t="shared" si="75"/>
        <v>-48</v>
      </c>
      <c r="O174" s="262">
        <f t="shared" si="76"/>
        <v>-2</v>
      </c>
      <c r="P174" s="268">
        <f t="shared" si="66"/>
        <v>-8.0402010050251249</v>
      </c>
      <c r="Q174" s="273">
        <f t="shared" si="67"/>
        <v>-0.89686098654708524</v>
      </c>
      <c r="R174" s="284">
        <f t="shared" si="68"/>
        <v>2.4841628959276019</v>
      </c>
      <c r="S174" s="289">
        <f t="shared" si="69"/>
        <v>2.6771300448430493</v>
      </c>
      <c r="T174" s="294">
        <f t="shared" si="70"/>
        <v>-0.19296714891544742</v>
      </c>
      <c r="U174" s="304">
        <v>39</v>
      </c>
      <c r="V174" s="316">
        <v>276</v>
      </c>
      <c r="W174" s="328">
        <v>234</v>
      </c>
      <c r="X174" s="336">
        <f t="shared" si="71"/>
        <v>7.1038251366120218</v>
      </c>
      <c r="Y174" s="346">
        <f t="shared" si="71"/>
        <v>50.27322404371585</v>
      </c>
      <c r="Z174" s="352">
        <f t="shared" si="71"/>
        <v>42.622950819672127</v>
      </c>
      <c r="AA174" s="108" t="str">
        <f t="shared" si="72"/>
        <v>×</v>
      </c>
    </row>
    <row r="175" spans="1:27" ht="15" customHeight="1">
      <c r="A175" s="23"/>
      <c r="B175" s="149" t="s">
        <v>205</v>
      </c>
      <c r="C175" s="170">
        <v>0</v>
      </c>
      <c r="D175" s="170">
        <v>0</v>
      </c>
      <c r="E175" s="170">
        <v>0</v>
      </c>
      <c r="F175" s="199">
        <v>0</v>
      </c>
      <c r="G175" s="212">
        <v>0</v>
      </c>
      <c r="H175" s="170">
        <v>0</v>
      </c>
      <c r="I175" s="199">
        <v>0</v>
      </c>
      <c r="J175" s="170">
        <v>0</v>
      </c>
      <c r="K175" s="170">
        <v>0</v>
      </c>
      <c r="L175" s="170">
        <v>0</v>
      </c>
      <c r="M175" s="199">
        <v>0</v>
      </c>
      <c r="N175" s="170">
        <v>0</v>
      </c>
      <c r="O175" s="199">
        <v>0</v>
      </c>
      <c r="P175" s="170">
        <v>0</v>
      </c>
      <c r="Q175" s="199">
        <v>0</v>
      </c>
      <c r="R175" s="170">
        <v>0</v>
      </c>
      <c r="S175" s="199">
        <v>0</v>
      </c>
      <c r="T175" s="212">
        <v>0</v>
      </c>
      <c r="U175" s="170">
        <v>0</v>
      </c>
      <c r="V175" s="170">
        <v>0</v>
      </c>
      <c r="W175" s="199">
        <v>0</v>
      </c>
      <c r="X175" s="170">
        <v>0</v>
      </c>
      <c r="Y175" s="170">
        <v>0</v>
      </c>
      <c r="Z175" s="200">
        <v>0</v>
      </c>
      <c r="AA175" s="108" t="s">
        <v>217</v>
      </c>
    </row>
    <row r="176" spans="1:27" ht="15" customHeight="1">
      <c r="A176" s="23"/>
      <c r="B176" s="149" t="s">
        <v>2</v>
      </c>
      <c r="C176" s="170">
        <v>0</v>
      </c>
      <c r="D176" s="181">
        <v>0</v>
      </c>
      <c r="E176" s="181">
        <v>0</v>
      </c>
      <c r="F176" s="200">
        <v>0</v>
      </c>
      <c r="G176" s="212">
        <v>0</v>
      </c>
      <c r="H176" s="217">
        <v>0</v>
      </c>
      <c r="I176" s="222">
        <v>0</v>
      </c>
      <c r="J176" s="232" t="s">
        <v>218</v>
      </c>
      <c r="K176" s="232" t="s">
        <v>218</v>
      </c>
      <c r="L176" s="232" t="s">
        <v>218</v>
      </c>
      <c r="M176" s="253" t="s">
        <v>218</v>
      </c>
      <c r="N176" s="260" t="s">
        <v>218</v>
      </c>
      <c r="O176" s="264" t="s">
        <v>218</v>
      </c>
      <c r="P176" s="270" t="s">
        <v>218</v>
      </c>
      <c r="Q176" s="281" t="s">
        <v>218</v>
      </c>
      <c r="R176" s="170">
        <v>0</v>
      </c>
      <c r="S176" s="170" t="s">
        <v>218</v>
      </c>
      <c r="T176" s="297" t="s">
        <v>218</v>
      </c>
      <c r="U176" s="308">
        <v>0</v>
      </c>
      <c r="V176" s="181">
        <v>0</v>
      </c>
      <c r="W176" s="200">
        <v>0</v>
      </c>
      <c r="X176" s="308">
        <v>0</v>
      </c>
      <c r="Y176" s="181">
        <v>0</v>
      </c>
      <c r="Z176" s="200">
        <v>0</v>
      </c>
      <c r="AA176" s="108" t="s">
        <v>217</v>
      </c>
    </row>
    <row r="177" spans="1:27" ht="15" customHeight="1">
      <c r="A177" s="23"/>
      <c r="B177" s="149" t="s">
        <v>206</v>
      </c>
      <c r="C177" s="171" t="s">
        <v>218</v>
      </c>
      <c r="D177" s="182" t="s">
        <v>218</v>
      </c>
      <c r="E177" s="182" t="s">
        <v>218</v>
      </c>
      <c r="F177" s="201" t="s">
        <v>218</v>
      </c>
      <c r="G177" s="213" t="s">
        <v>218</v>
      </c>
      <c r="H177" s="218" t="s">
        <v>218</v>
      </c>
      <c r="I177" s="223" t="s">
        <v>218</v>
      </c>
      <c r="J177" s="232" t="s">
        <v>218</v>
      </c>
      <c r="K177" s="241" t="s">
        <v>218</v>
      </c>
      <c r="L177" s="241" t="s">
        <v>218</v>
      </c>
      <c r="M177" s="253" t="s">
        <v>218</v>
      </c>
      <c r="N177" s="260" t="s">
        <v>218</v>
      </c>
      <c r="O177" s="264" t="s">
        <v>218</v>
      </c>
      <c r="P177" s="270" t="s">
        <v>218</v>
      </c>
      <c r="Q177" s="281" t="s">
        <v>218</v>
      </c>
      <c r="R177" s="286" t="s">
        <v>218</v>
      </c>
      <c r="S177" s="291" t="s">
        <v>218</v>
      </c>
      <c r="T177" s="297" t="s">
        <v>218</v>
      </c>
      <c r="U177" s="309" t="s">
        <v>218</v>
      </c>
      <c r="V177" s="241" t="s">
        <v>218</v>
      </c>
      <c r="W177" s="331" t="s">
        <v>218</v>
      </c>
      <c r="X177" s="343" t="s">
        <v>218</v>
      </c>
      <c r="Y177" s="349" t="s">
        <v>218</v>
      </c>
      <c r="Z177" s="360" t="s">
        <v>218</v>
      </c>
      <c r="AA177" s="108" t="str">
        <f t="shared" ref="AA177:AA188" si="77">IF(50&lt;Z177,"○","×")</f>
        <v>○</v>
      </c>
    </row>
    <row r="178" spans="1:27" ht="15" customHeight="1">
      <c r="A178" s="23"/>
      <c r="B178" s="149" t="s">
        <v>207</v>
      </c>
      <c r="C178" s="160">
        <v>1480</v>
      </c>
      <c r="D178" s="175">
        <v>731</v>
      </c>
      <c r="E178" s="175">
        <v>749</v>
      </c>
      <c r="F178" s="189">
        <v>597</v>
      </c>
      <c r="G178" s="206">
        <v>335.6215313911581</v>
      </c>
      <c r="H178" s="216">
        <f>C178/$C$6*100</f>
        <v>1.2733592593867227</v>
      </c>
      <c r="I178" s="221">
        <f>F178/$F$6*100</f>
        <v>1.2406225972028844</v>
      </c>
      <c r="J178" s="227">
        <v>1715</v>
      </c>
      <c r="K178" s="235">
        <v>853</v>
      </c>
      <c r="L178" s="235">
        <v>862</v>
      </c>
      <c r="M178" s="249">
        <v>643</v>
      </c>
      <c r="N178" s="256">
        <f>C178-J178</f>
        <v>-235</v>
      </c>
      <c r="O178" s="262">
        <f>F178-M178</f>
        <v>-46</v>
      </c>
      <c r="P178" s="268">
        <f t="shared" ref="P178:P188" si="78">N178/J178*100</f>
        <v>-13.702623906705538</v>
      </c>
      <c r="Q178" s="273">
        <f t="shared" ref="Q178:Q188" si="79">O178/M178*100</f>
        <v>-7.1539657853810263</v>
      </c>
      <c r="R178" s="284">
        <f t="shared" ref="R178:R188" si="80">C178/F178</f>
        <v>2.4790619765494135</v>
      </c>
      <c r="S178" s="289">
        <f t="shared" ref="S178:S188" si="81">J178/M178</f>
        <v>2.6671850699844479</v>
      </c>
      <c r="T178" s="294">
        <f t="shared" ref="T178:T188" si="82">R178-S178</f>
        <v>-0.18812309343503442</v>
      </c>
      <c r="U178" s="304">
        <v>114</v>
      </c>
      <c r="V178" s="316">
        <v>802</v>
      </c>
      <c r="W178" s="328">
        <v>556</v>
      </c>
      <c r="X178" s="336">
        <f t="shared" ref="X178:Z188" si="83">U178/($U178+$V178+$W178)*100</f>
        <v>7.7445652173913038</v>
      </c>
      <c r="Y178" s="346">
        <f t="shared" si="83"/>
        <v>54.483695652173914</v>
      </c>
      <c r="Z178" s="352">
        <f t="shared" si="83"/>
        <v>37.771739130434781</v>
      </c>
      <c r="AA178" s="108" t="str">
        <f t="shared" si="77"/>
        <v>×</v>
      </c>
    </row>
    <row r="179" spans="1:27" ht="15" customHeight="1">
      <c r="A179" s="23"/>
      <c r="B179" s="149" t="s">
        <v>40</v>
      </c>
      <c r="C179" s="160">
        <v>162</v>
      </c>
      <c r="D179" s="175">
        <v>75</v>
      </c>
      <c r="E179" s="175">
        <v>87</v>
      </c>
      <c r="F179" s="189">
        <v>73</v>
      </c>
      <c r="G179" s="206">
        <v>61.220672180306217</v>
      </c>
      <c r="H179" s="216">
        <f>C179/$C$6*100</f>
        <v>0.13938121623016828</v>
      </c>
      <c r="I179" s="221">
        <f>F179/$F$6*100</f>
        <v>0.15170092059599757</v>
      </c>
      <c r="J179" s="227">
        <v>213</v>
      </c>
      <c r="K179" s="235">
        <v>102</v>
      </c>
      <c r="L179" s="235">
        <v>111</v>
      </c>
      <c r="M179" s="249">
        <v>91</v>
      </c>
      <c r="N179" s="256">
        <f>C179-J179</f>
        <v>-51</v>
      </c>
      <c r="O179" s="262">
        <f>F179-M179</f>
        <v>-18</v>
      </c>
      <c r="P179" s="268">
        <f t="shared" si="78"/>
        <v>-23.943661971830984</v>
      </c>
      <c r="Q179" s="273">
        <f t="shared" si="79"/>
        <v>-19.780219780219781</v>
      </c>
      <c r="R179" s="284">
        <f t="shared" si="80"/>
        <v>2.2191780821917808</v>
      </c>
      <c r="S179" s="289">
        <f t="shared" si="81"/>
        <v>2.3406593406593408</v>
      </c>
      <c r="T179" s="294">
        <f t="shared" si="82"/>
        <v>-0.12148125846755997</v>
      </c>
      <c r="U179" s="304">
        <v>5</v>
      </c>
      <c r="V179" s="316">
        <v>64</v>
      </c>
      <c r="W179" s="328">
        <v>93</v>
      </c>
      <c r="X179" s="336">
        <f t="shared" si="83"/>
        <v>3.0864197530864197</v>
      </c>
      <c r="Y179" s="346">
        <f t="shared" si="83"/>
        <v>39.506172839506171</v>
      </c>
      <c r="Z179" s="352">
        <f t="shared" si="83"/>
        <v>57.407407407407405</v>
      </c>
      <c r="AA179" s="108" t="str">
        <f t="shared" si="77"/>
        <v>○</v>
      </c>
    </row>
    <row r="180" spans="1:27" ht="15" customHeight="1">
      <c r="A180" s="23"/>
      <c r="B180" s="152" t="s">
        <v>208</v>
      </c>
      <c r="C180" s="162">
        <v>533</v>
      </c>
      <c r="D180" s="177">
        <v>280</v>
      </c>
      <c r="E180" s="177">
        <v>253</v>
      </c>
      <c r="F180" s="191">
        <v>209</v>
      </c>
      <c r="G180" s="208">
        <v>42.322547039168604</v>
      </c>
      <c r="H180" s="216">
        <f>C180/$C$6*100</f>
        <v>0.45858140895481297</v>
      </c>
      <c r="I180" s="221">
        <f>F180/$F$6*100</f>
        <v>0.43432181376114382</v>
      </c>
      <c r="J180" s="229">
        <v>651</v>
      </c>
      <c r="K180" s="237">
        <v>341</v>
      </c>
      <c r="L180" s="237">
        <v>310</v>
      </c>
      <c r="M180" s="250">
        <v>237</v>
      </c>
      <c r="N180" s="256">
        <f>C180-J180</f>
        <v>-118</v>
      </c>
      <c r="O180" s="262">
        <f>F180-M180</f>
        <v>-28</v>
      </c>
      <c r="P180" s="268">
        <f t="shared" si="78"/>
        <v>-18.125960061443934</v>
      </c>
      <c r="Q180" s="273">
        <f t="shared" si="79"/>
        <v>-11.814345991561181</v>
      </c>
      <c r="R180" s="284">
        <f t="shared" si="80"/>
        <v>2.5502392344497609</v>
      </c>
      <c r="S180" s="289">
        <f t="shared" si="81"/>
        <v>2.7468354430379747</v>
      </c>
      <c r="T180" s="294">
        <f t="shared" si="82"/>
        <v>-0.19659620858821381</v>
      </c>
      <c r="U180" s="310">
        <v>17</v>
      </c>
      <c r="V180" s="320">
        <v>273</v>
      </c>
      <c r="W180" s="332">
        <v>243</v>
      </c>
      <c r="X180" s="337">
        <f t="shared" si="83"/>
        <v>3.1894934333958722</v>
      </c>
      <c r="Y180" s="347">
        <f t="shared" si="83"/>
        <v>51.219512195121951</v>
      </c>
      <c r="Z180" s="353">
        <f t="shared" si="83"/>
        <v>45.590994371482175</v>
      </c>
      <c r="AA180" s="108" t="str">
        <f t="shared" si="77"/>
        <v>×</v>
      </c>
    </row>
    <row r="181" spans="1:27" s="23" customFormat="1" ht="16.5" customHeight="1">
      <c r="A181" s="137" t="s">
        <v>43</v>
      </c>
      <c r="B181" s="147"/>
      <c r="C181" s="158">
        <f>SUM(C182:C184)</f>
        <v>2094</v>
      </c>
      <c r="D181" s="158">
        <f>SUM(D182:D184)</f>
        <v>1001</v>
      </c>
      <c r="E181" s="158">
        <f>SUM(E182:E184)</f>
        <v>1093</v>
      </c>
      <c r="F181" s="192">
        <f>SUM(F182:F184)</f>
        <v>807</v>
      </c>
      <c r="G181" s="209">
        <v>77.841640883946482</v>
      </c>
      <c r="H181" s="215">
        <f t="shared" ref="H181:O181" si="84">SUM(H182:H184)</f>
        <v>1.8016312764566198</v>
      </c>
      <c r="I181" s="220">
        <f t="shared" si="84"/>
        <v>1.677022505766713</v>
      </c>
      <c r="J181" s="230">
        <f t="shared" si="84"/>
        <v>2420</v>
      </c>
      <c r="K181" s="239">
        <f t="shared" si="84"/>
        <v>1171</v>
      </c>
      <c r="L181" s="239">
        <f t="shared" si="84"/>
        <v>1249</v>
      </c>
      <c r="M181" s="251">
        <f t="shared" si="84"/>
        <v>860</v>
      </c>
      <c r="N181" s="255">
        <f t="shared" si="84"/>
        <v>-326</v>
      </c>
      <c r="O181" s="251">
        <f t="shared" si="84"/>
        <v>-53</v>
      </c>
      <c r="P181" s="266">
        <f t="shared" si="78"/>
        <v>-13.471074380165291</v>
      </c>
      <c r="Q181" s="271">
        <f t="shared" si="79"/>
        <v>-6.1627906976744189</v>
      </c>
      <c r="R181" s="282">
        <f t="shared" si="80"/>
        <v>2.5947955390334574</v>
      </c>
      <c r="S181" s="287">
        <f t="shared" si="81"/>
        <v>2.8139534883720931</v>
      </c>
      <c r="T181" s="292">
        <f t="shared" si="82"/>
        <v>-0.21915794933863575</v>
      </c>
      <c r="U181" s="298">
        <f>SUM(U182:U184)</f>
        <v>115</v>
      </c>
      <c r="V181" s="238">
        <f>SUM(V182:V184)</f>
        <v>1029</v>
      </c>
      <c r="W181" s="247">
        <f>SUM(W182:W184)</f>
        <v>950</v>
      </c>
      <c r="X181" s="334">
        <f t="shared" si="83"/>
        <v>5.4918815663801333</v>
      </c>
      <c r="Y181" s="344">
        <f t="shared" si="83"/>
        <v>49.140401146131808</v>
      </c>
      <c r="Z181" s="350">
        <f t="shared" si="83"/>
        <v>45.367717287488063</v>
      </c>
      <c r="AA181" s="362" t="str">
        <f t="shared" si="77"/>
        <v>×</v>
      </c>
    </row>
    <row r="182" spans="1:27" ht="15" customHeight="1">
      <c r="A182" s="140"/>
      <c r="B182" s="150" t="s">
        <v>209</v>
      </c>
      <c r="C182" s="159">
        <v>717</v>
      </c>
      <c r="D182" s="174">
        <v>352</v>
      </c>
      <c r="E182" s="174">
        <v>365</v>
      </c>
      <c r="F182" s="193">
        <v>284</v>
      </c>
      <c r="G182" s="210">
        <v>129.21510205560142</v>
      </c>
      <c r="H182" s="216">
        <f>C182/$C$6*100</f>
        <v>0.61689093850018928</v>
      </c>
      <c r="I182" s="221">
        <f>F182/$F$6*100</f>
        <v>0.59017892396251115</v>
      </c>
      <c r="J182" s="226">
        <v>804</v>
      </c>
      <c r="K182" s="234">
        <v>402</v>
      </c>
      <c r="L182" s="234">
        <v>402</v>
      </c>
      <c r="M182" s="248">
        <v>310</v>
      </c>
      <c r="N182" s="256">
        <f>C182-J182</f>
        <v>-87</v>
      </c>
      <c r="O182" s="262">
        <f>F182-M182</f>
        <v>-26</v>
      </c>
      <c r="P182" s="267">
        <f t="shared" si="78"/>
        <v>-10.820895522388058</v>
      </c>
      <c r="Q182" s="272">
        <f t="shared" si="79"/>
        <v>-8.3870967741935498</v>
      </c>
      <c r="R182" s="283">
        <f t="shared" si="80"/>
        <v>2.5246478873239435</v>
      </c>
      <c r="S182" s="288">
        <f t="shared" si="81"/>
        <v>2.5935483870967744</v>
      </c>
      <c r="T182" s="293">
        <f t="shared" si="82"/>
        <v>-6.8900499772830859e-002</v>
      </c>
      <c r="U182" s="303">
        <v>51</v>
      </c>
      <c r="V182" s="315">
        <v>365</v>
      </c>
      <c r="W182" s="327">
        <v>301</v>
      </c>
      <c r="X182" s="335">
        <f t="shared" si="83"/>
        <v>7.1129707112970717</v>
      </c>
      <c r="Y182" s="345">
        <f t="shared" si="83"/>
        <v>50.906555090655516</v>
      </c>
      <c r="Z182" s="351">
        <f t="shared" si="83"/>
        <v>41.980474198047418</v>
      </c>
      <c r="AA182" s="108" t="str">
        <f t="shared" si="77"/>
        <v>×</v>
      </c>
    </row>
    <row r="183" spans="1:27" ht="15" customHeight="1">
      <c r="A183" s="141"/>
      <c r="B183" s="149" t="s">
        <v>210</v>
      </c>
      <c r="C183" s="160">
        <v>639</v>
      </c>
      <c r="D183" s="175">
        <v>306</v>
      </c>
      <c r="E183" s="175">
        <v>333</v>
      </c>
      <c r="F183" s="194">
        <v>243</v>
      </c>
      <c r="G183" s="141">
        <v>127.97814557864548</v>
      </c>
      <c r="H183" s="216">
        <f>C183/$C$6*100</f>
        <v>0.54978146401899719</v>
      </c>
      <c r="I183" s="221">
        <f>F183/$F$6*100</f>
        <v>0.50497703705243036</v>
      </c>
      <c r="J183" s="227">
        <v>760</v>
      </c>
      <c r="K183" s="235">
        <v>364</v>
      </c>
      <c r="L183" s="235">
        <v>396</v>
      </c>
      <c r="M183" s="249">
        <v>259</v>
      </c>
      <c r="N183" s="256">
        <f>C183-J183</f>
        <v>-121</v>
      </c>
      <c r="O183" s="262">
        <f>F183-M183</f>
        <v>-16</v>
      </c>
      <c r="P183" s="268">
        <f t="shared" si="78"/>
        <v>-15.921052631578947</v>
      </c>
      <c r="Q183" s="273">
        <f t="shared" si="79"/>
        <v>-6.1776061776061777</v>
      </c>
      <c r="R183" s="284">
        <f t="shared" si="80"/>
        <v>2.6296296296296298</v>
      </c>
      <c r="S183" s="289">
        <f t="shared" si="81"/>
        <v>2.9343629343629343</v>
      </c>
      <c r="T183" s="294">
        <f t="shared" si="82"/>
        <v>-0.30473330473330451</v>
      </c>
      <c r="U183" s="304">
        <v>38</v>
      </c>
      <c r="V183" s="316">
        <v>336</v>
      </c>
      <c r="W183" s="328">
        <v>265</v>
      </c>
      <c r="X183" s="336">
        <f t="shared" si="83"/>
        <v>5.9467918622848197</v>
      </c>
      <c r="Y183" s="346">
        <f t="shared" si="83"/>
        <v>52.582159624413151</v>
      </c>
      <c r="Z183" s="352">
        <f t="shared" si="83"/>
        <v>41.471048513302037</v>
      </c>
      <c r="AA183" s="108" t="str">
        <f t="shared" si="77"/>
        <v>×</v>
      </c>
    </row>
    <row r="184" spans="1:27" ht="15" customHeight="1">
      <c r="A184" s="141"/>
      <c r="B184" s="149" t="s">
        <v>211</v>
      </c>
      <c r="C184" s="162">
        <v>738</v>
      </c>
      <c r="D184" s="177">
        <v>343</v>
      </c>
      <c r="E184" s="177">
        <v>395</v>
      </c>
      <c r="F184" s="195">
        <v>280</v>
      </c>
      <c r="G184" s="211">
        <v>45.113217671519784</v>
      </c>
      <c r="H184" s="216">
        <f>C184/$C$6*100</f>
        <v>0.63495887393743333</v>
      </c>
      <c r="I184" s="221">
        <f>F184/$F$6*100</f>
        <v>0.58186654475177157</v>
      </c>
      <c r="J184" s="229">
        <v>856</v>
      </c>
      <c r="K184" s="237">
        <v>405</v>
      </c>
      <c r="L184" s="237">
        <v>451</v>
      </c>
      <c r="M184" s="250">
        <v>291</v>
      </c>
      <c r="N184" s="256">
        <f>C184-J184</f>
        <v>-118</v>
      </c>
      <c r="O184" s="262">
        <f>F184-M184</f>
        <v>-11</v>
      </c>
      <c r="P184" s="268">
        <f t="shared" si="78"/>
        <v>-13.785046728971961</v>
      </c>
      <c r="Q184" s="273">
        <f t="shared" si="79"/>
        <v>-3.7800687285223367</v>
      </c>
      <c r="R184" s="284">
        <f t="shared" si="80"/>
        <v>2.6357142857142857</v>
      </c>
      <c r="S184" s="289">
        <f t="shared" si="81"/>
        <v>2.9415807560137459</v>
      </c>
      <c r="T184" s="294">
        <f t="shared" si="82"/>
        <v>-0.30586647029946024</v>
      </c>
      <c r="U184" s="304">
        <v>26</v>
      </c>
      <c r="V184" s="316">
        <v>328</v>
      </c>
      <c r="W184" s="328">
        <v>384</v>
      </c>
      <c r="X184" s="337">
        <f t="shared" si="83"/>
        <v>3.5230352303523031</v>
      </c>
      <c r="Y184" s="347">
        <f t="shared" si="83"/>
        <v>44.444444444444443</v>
      </c>
      <c r="Z184" s="353">
        <f t="shared" si="83"/>
        <v>52.032520325203258</v>
      </c>
      <c r="AA184" s="108" t="str">
        <f t="shared" si="77"/>
        <v>○</v>
      </c>
    </row>
    <row r="185" spans="1:27" s="23" customFormat="1" ht="16.5" customHeight="1">
      <c r="A185" s="142" t="s">
        <v>51</v>
      </c>
      <c r="B185" s="153"/>
      <c r="C185" s="158">
        <f>SUM(C186:C188)</f>
        <v>648</v>
      </c>
      <c r="D185" s="158">
        <f>SUM(D186:D188)</f>
        <v>312</v>
      </c>
      <c r="E185" s="158">
        <f>SUM(E186:E188)</f>
        <v>336</v>
      </c>
      <c r="F185" s="192">
        <f>SUM(F186:F188)</f>
        <v>275</v>
      </c>
      <c r="G185" s="209">
        <v>15.391695125863448</v>
      </c>
      <c r="H185" s="215">
        <f t="shared" ref="H185:O185" si="85">SUM(H186:H188)</f>
        <v>0.55752486492067321</v>
      </c>
      <c r="I185" s="220">
        <f t="shared" si="85"/>
        <v>0.57147607073834716</v>
      </c>
      <c r="J185" s="230">
        <f t="shared" si="85"/>
        <v>812</v>
      </c>
      <c r="K185" s="239">
        <f t="shared" si="85"/>
        <v>387</v>
      </c>
      <c r="L185" s="239">
        <f t="shared" si="85"/>
        <v>425</v>
      </c>
      <c r="M185" s="251">
        <f t="shared" si="85"/>
        <v>317</v>
      </c>
      <c r="N185" s="255">
        <f t="shared" si="85"/>
        <v>-164</v>
      </c>
      <c r="O185" s="251">
        <f t="shared" si="85"/>
        <v>-42</v>
      </c>
      <c r="P185" s="266">
        <f t="shared" si="78"/>
        <v>-20.19704433497537</v>
      </c>
      <c r="Q185" s="271">
        <f t="shared" si="79"/>
        <v>-13.249211356466878</v>
      </c>
      <c r="R185" s="282">
        <f t="shared" si="80"/>
        <v>2.3563636363636364</v>
      </c>
      <c r="S185" s="287">
        <f t="shared" si="81"/>
        <v>2.5615141955835963</v>
      </c>
      <c r="T185" s="292">
        <f t="shared" si="82"/>
        <v>-0.20515055921995984</v>
      </c>
      <c r="U185" s="298">
        <f>SUM(U186:U188)</f>
        <v>36</v>
      </c>
      <c r="V185" s="238">
        <f>SUM(V186:V188)</f>
        <v>269</v>
      </c>
      <c r="W185" s="247">
        <f>SUM(W186:W188)</f>
        <v>343</v>
      </c>
      <c r="X185" s="334">
        <f t="shared" si="83"/>
        <v>5.5555555555555554</v>
      </c>
      <c r="Y185" s="344">
        <f t="shared" si="83"/>
        <v>41.512345679012348</v>
      </c>
      <c r="Z185" s="350">
        <f t="shared" si="83"/>
        <v>52.932098765432102</v>
      </c>
      <c r="AA185" s="362" t="str">
        <f t="shared" si="77"/>
        <v>○</v>
      </c>
    </row>
    <row r="186" spans="1:27" ht="15" customHeight="1">
      <c r="A186" s="23"/>
      <c r="B186" s="150" t="s">
        <v>212</v>
      </c>
      <c r="C186" s="159">
        <v>258</v>
      </c>
      <c r="D186" s="174">
        <v>118</v>
      </c>
      <c r="E186" s="174">
        <v>140</v>
      </c>
      <c r="F186" s="193">
        <v>110</v>
      </c>
      <c r="G186" s="210">
        <v>110.32184902839805</v>
      </c>
      <c r="H186" s="216">
        <f>C186/$C$6*100</f>
        <v>0.22197749251471249</v>
      </c>
      <c r="I186" s="221">
        <f>F186/$F$6*100</f>
        <v>0.22859042829533879</v>
      </c>
      <c r="J186" s="226">
        <v>318</v>
      </c>
      <c r="K186" s="234">
        <v>144</v>
      </c>
      <c r="L186" s="234">
        <v>174</v>
      </c>
      <c r="M186" s="248">
        <v>124</v>
      </c>
      <c r="N186" s="256">
        <f>C186-J186</f>
        <v>-60</v>
      </c>
      <c r="O186" s="262">
        <f>F186-M186</f>
        <v>-14</v>
      </c>
      <c r="P186" s="267">
        <f t="shared" si="78"/>
        <v>-18.867924528301888</v>
      </c>
      <c r="Q186" s="272">
        <f t="shared" si="79"/>
        <v>-11.29032258064516</v>
      </c>
      <c r="R186" s="283">
        <f t="shared" si="80"/>
        <v>2.3454545454545452</v>
      </c>
      <c r="S186" s="288">
        <f t="shared" si="81"/>
        <v>2.564516129032258</v>
      </c>
      <c r="T186" s="293">
        <f t="shared" si="82"/>
        <v>-0.21906158357771277</v>
      </c>
      <c r="U186" s="303">
        <v>12</v>
      </c>
      <c r="V186" s="315">
        <v>116</v>
      </c>
      <c r="W186" s="327">
        <v>130</v>
      </c>
      <c r="X186" s="335">
        <f t="shared" si="83"/>
        <v>4.6511627906976747</v>
      </c>
      <c r="Y186" s="345">
        <f t="shared" si="83"/>
        <v>44.961240310077521</v>
      </c>
      <c r="Z186" s="351">
        <f t="shared" si="83"/>
        <v>50.387596899224803</v>
      </c>
      <c r="AA186" s="108" t="str">
        <f t="shared" si="77"/>
        <v>○</v>
      </c>
    </row>
    <row r="187" spans="1:27" ht="15" customHeight="1">
      <c r="A187" s="23"/>
      <c r="B187" s="149" t="s">
        <v>213</v>
      </c>
      <c r="C187" s="160">
        <v>212</v>
      </c>
      <c r="D187" s="175">
        <v>113</v>
      </c>
      <c r="E187" s="175">
        <v>99</v>
      </c>
      <c r="F187" s="194">
        <v>81</v>
      </c>
      <c r="G187" s="141">
        <v>95.000636325016885</v>
      </c>
      <c r="H187" s="216">
        <f>C187/$C$6*100</f>
        <v>0.1824001101283684</v>
      </c>
      <c r="I187" s="221">
        <f>F187/$F$6*100</f>
        <v>0.16832567901747678</v>
      </c>
      <c r="J187" s="227">
        <v>253</v>
      </c>
      <c r="K187" s="235">
        <v>135</v>
      </c>
      <c r="L187" s="235">
        <v>118</v>
      </c>
      <c r="M187" s="249">
        <v>88</v>
      </c>
      <c r="N187" s="256">
        <f>C187-J187</f>
        <v>-41</v>
      </c>
      <c r="O187" s="262">
        <f>F187-M187</f>
        <v>-7</v>
      </c>
      <c r="P187" s="268">
        <f t="shared" si="78"/>
        <v>-16.205533596837945</v>
      </c>
      <c r="Q187" s="273">
        <f t="shared" si="79"/>
        <v>-7.9545454545454541</v>
      </c>
      <c r="R187" s="284">
        <f t="shared" si="80"/>
        <v>2.617283950617284</v>
      </c>
      <c r="S187" s="289">
        <f t="shared" si="81"/>
        <v>2.875</v>
      </c>
      <c r="T187" s="294">
        <f t="shared" si="82"/>
        <v>-0.25771604938271597</v>
      </c>
      <c r="U187" s="304">
        <v>14</v>
      </c>
      <c r="V187" s="316">
        <v>94</v>
      </c>
      <c r="W187" s="328">
        <v>104</v>
      </c>
      <c r="X187" s="336">
        <f t="shared" si="83"/>
        <v>6.6037735849056602</v>
      </c>
      <c r="Y187" s="346">
        <f t="shared" si="83"/>
        <v>44.339622641509436</v>
      </c>
      <c r="Z187" s="352">
        <f t="shared" si="83"/>
        <v>49.056603773584904</v>
      </c>
      <c r="AA187" s="108" t="str">
        <f t="shared" si="77"/>
        <v>×</v>
      </c>
    </row>
    <row r="188" spans="1:27" ht="15" customHeight="1">
      <c r="A188" s="36"/>
      <c r="B188" s="152" t="s">
        <v>214</v>
      </c>
      <c r="C188" s="172">
        <v>178</v>
      </c>
      <c r="D188" s="183">
        <v>81</v>
      </c>
      <c r="E188" s="183">
        <v>97</v>
      </c>
      <c r="F188" s="202">
        <v>84</v>
      </c>
      <c r="G188" s="214">
        <v>4.7428155004802761</v>
      </c>
      <c r="H188" s="219">
        <f>C188/$C$6*100</f>
        <v>0.15314726227759232</v>
      </c>
      <c r="I188" s="224">
        <f>F188/$F$6*100</f>
        <v>0.17455996342553148</v>
      </c>
      <c r="J188" s="233">
        <v>241</v>
      </c>
      <c r="K188" s="242">
        <v>108</v>
      </c>
      <c r="L188" s="242">
        <v>133</v>
      </c>
      <c r="M188" s="254">
        <v>105</v>
      </c>
      <c r="N188" s="261">
        <f>C188-J188</f>
        <v>-63</v>
      </c>
      <c r="O188" s="265">
        <f>F188-M188</f>
        <v>-21</v>
      </c>
      <c r="P188" s="269">
        <f t="shared" si="78"/>
        <v>-26.141078838174277</v>
      </c>
      <c r="Q188" s="275">
        <f t="shared" si="79"/>
        <v>-20</v>
      </c>
      <c r="R188" s="285">
        <f t="shared" si="80"/>
        <v>2.1190476190476191</v>
      </c>
      <c r="S188" s="290">
        <f t="shared" si="81"/>
        <v>2.2952380952380951</v>
      </c>
      <c r="T188" s="295">
        <f t="shared" si="82"/>
        <v>-0.17619047619047601</v>
      </c>
      <c r="U188" s="311">
        <v>10</v>
      </c>
      <c r="V188" s="321">
        <v>59</v>
      </c>
      <c r="W188" s="333">
        <v>109</v>
      </c>
      <c r="X188" s="337">
        <f t="shared" si="83"/>
        <v>5.6179775280898872</v>
      </c>
      <c r="Y188" s="347">
        <f t="shared" si="83"/>
        <v>33.146067415730336</v>
      </c>
      <c r="Z188" s="353">
        <f t="shared" si="83"/>
        <v>61.235955056179783</v>
      </c>
      <c r="AA188" s="108" t="str">
        <f t="shared" si="77"/>
        <v>○</v>
      </c>
    </row>
    <row r="189" spans="1:27" s="94" customFormat="1" ht="14.25" customHeight="1">
      <c r="B189" s="94" t="s">
        <v>26</v>
      </c>
      <c r="C189" s="164"/>
      <c r="D189" s="164"/>
      <c r="E189" s="164"/>
      <c r="F189" s="164"/>
      <c r="N189" s="85"/>
      <c r="O189" s="85"/>
      <c r="P189" s="85"/>
      <c r="Q189" s="103"/>
      <c r="R189" s="85"/>
      <c r="S189" s="103"/>
      <c r="T189" s="85"/>
      <c r="X189" s="138"/>
      <c r="Z189" s="361"/>
      <c r="AA189" s="362"/>
    </row>
    <row r="190" spans="1:27" ht="15.75" customHeight="1">
      <c r="B190" s="5" t="s">
        <v>216</v>
      </c>
      <c r="U190" s="1"/>
    </row>
  </sheetData>
  <mergeCells count="125">
    <mergeCell ref="C2:I2"/>
    <mergeCell ref="J2:M2"/>
    <mergeCell ref="N2:O2"/>
    <mergeCell ref="P2:Q2"/>
    <mergeCell ref="R2:T2"/>
    <mergeCell ref="U2:Z2"/>
    <mergeCell ref="H3:I3"/>
    <mergeCell ref="R3:S3"/>
    <mergeCell ref="U3:W3"/>
    <mergeCell ref="X3:Z3"/>
    <mergeCell ref="A6:B6"/>
    <mergeCell ref="A12:B12"/>
    <mergeCell ref="A33:B33"/>
    <mergeCell ref="C53:I53"/>
    <mergeCell ref="J53:M53"/>
    <mergeCell ref="N53:O53"/>
    <mergeCell ref="P53:Q53"/>
    <mergeCell ref="R53:T53"/>
    <mergeCell ref="U53:Z53"/>
    <mergeCell ref="H54:I54"/>
    <mergeCell ref="R54:S54"/>
    <mergeCell ref="U54:W54"/>
    <mergeCell ref="X54:Z54"/>
    <mergeCell ref="A57:B57"/>
    <mergeCell ref="A63:B63"/>
    <mergeCell ref="A70:B70"/>
    <mergeCell ref="A88:B88"/>
    <mergeCell ref="A92:B92"/>
    <mergeCell ref="A96:B96"/>
    <mergeCell ref="A101:B101"/>
    <mergeCell ref="C109:I109"/>
    <mergeCell ref="J109:M109"/>
    <mergeCell ref="N109:O109"/>
    <mergeCell ref="P109:Q109"/>
    <mergeCell ref="R109:T109"/>
    <mergeCell ref="U109:Z109"/>
    <mergeCell ref="H110:I110"/>
    <mergeCell ref="R110:S110"/>
    <mergeCell ref="U110:W110"/>
    <mergeCell ref="X110:Z110"/>
    <mergeCell ref="A113:B113"/>
    <mergeCell ref="A119:B119"/>
    <mergeCell ref="A121:B121"/>
    <mergeCell ref="A128:B128"/>
    <mergeCell ref="A130:B130"/>
    <mergeCell ref="A133:B133"/>
    <mergeCell ref="A135:B135"/>
    <mergeCell ref="A139:B139"/>
    <mergeCell ref="A144:B144"/>
    <mergeCell ref="A149:B149"/>
    <mergeCell ref="C154:I154"/>
    <mergeCell ref="J154:M154"/>
    <mergeCell ref="N154:O154"/>
    <mergeCell ref="P154:Q154"/>
    <mergeCell ref="R154:T154"/>
    <mergeCell ref="U154:Z154"/>
    <mergeCell ref="H155:I155"/>
    <mergeCell ref="R155:S155"/>
    <mergeCell ref="U155:W155"/>
    <mergeCell ref="X155:Z155"/>
    <mergeCell ref="A158:B158"/>
    <mergeCell ref="A164:B164"/>
    <mergeCell ref="A181:B181"/>
    <mergeCell ref="A185:B185"/>
    <mergeCell ref="A2:B4"/>
    <mergeCell ref="AA2:AA4"/>
    <mergeCell ref="C3:C4"/>
    <mergeCell ref="D3:D4"/>
    <mergeCell ref="E3:E4"/>
    <mergeCell ref="F3:F4"/>
    <mergeCell ref="G3:G4"/>
    <mergeCell ref="J3:J4"/>
    <mergeCell ref="K3:K4"/>
    <mergeCell ref="L3:L4"/>
    <mergeCell ref="M3:M4"/>
    <mergeCell ref="N3:N4"/>
    <mergeCell ref="O3:O4"/>
    <mergeCell ref="P3:P4"/>
    <mergeCell ref="Q3:Q4"/>
    <mergeCell ref="T3:T4"/>
    <mergeCell ref="A53:B55"/>
    <mergeCell ref="C54:C55"/>
    <mergeCell ref="D54:D55"/>
    <mergeCell ref="E54:E55"/>
    <mergeCell ref="F54:F55"/>
    <mergeCell ref="G54:G55"/>
    <mergeCell ref="J54:J55"/>
    <mergeCell ref="K54:K55"/>
    <mergeCell ref="L54:L55"/>
    <mergeCell ref="M54:M55"/>
    <mergeCell ref="N54:N55"/>
    <mergeCell ref="O54:O55"/>
    <mergeCell ref="P54:P55"/>
    <mergeCell ref="Q54:Q55"/>
    <mergeCell ref="T54:T55"/>
    <mergeCell ref="A109:B111"/>
    <mergeCell ref="C110:C111"/>
    <mergeCell ref="D110:D111"/>
    <mergeCell ref="E110:E111"/>
    <mergeCell ref="F110:F111"/>
    <mergeCell ref="G110:G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T110:T111"/>
    <mergeCell ref="A154:B156"/>
    <mergeCell ref="C155:C156"/>
    <mergeCell ref="D155:D156"/>
    <mergeCell ref="E155:E156"/>
    <mergeCell ref="F155:F156"/>
    <mergeCell ref="G155:G156"/>
    <mergeCell ref="J155:J156"/>
    <mergeCell ref="K155:K156"/>
    <mergeCell ref="L155:L156"/>
    <mergeCell ref="M155:M156"/>
    <mergeCell ref="N155:N156"/>
    <mergeCell ref="O155:O156"/>
    <mergeCell ref="P155:P156"/>
    <mergeCell ref="Q155:Q156"/>
    <mergeCell ref="T155:T156"/>
  </mergeCells>
  <phoneticPr fontId="4"/>
  <pageMargins left="0.47244094488188976" right="0.31496062992125984" top="0.59055118110236227" bottom="0.39370078740157483" header="0.31496062992125984" footer="0.31496062992125984"/>
  <pageSetup paperSize="9" scale="63" firstPageNumber="18" fitToWidth="1" fitToHeight="1" orientation="landscape" usePrinterDefaults="1" useFirstPageNumber="1" r:id="rId1"/>
  <headerFooter>
    <oddFooter>&amp;C－ &amp;P －</oddFooter>
    <firstFooter>&amp;C－ １８ －</firstFooter>
  </headerFooter>
  <rowBreaks count="3" manualBreakCount="3">
    <brk id="51" max="16383" man="1"/>
    <brk id="107" max="16383" man="1"/>
    <brk id="15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L189"/>
  <sheetViews>
    <sheetView showGridLines="0" view="pageBreakPreview" zoomScale="70" zoomScaleNormal="70" zoomScaleSheetLayoutView="70" workbookViewId="0">
      <selection activeCell="B1" sqref="B1"/>
    </sheetView>
  </sheetViews>
  <sheetFormatPr defaultColWidth="15.625" defaultRowHeight="13.5" customHeight="1"/>
  <cols>
    <col min="1" max="1" width="2.375" style="1" customWidth="1"/>
    <col min="2" max="2" width="17.125" style="1" customWidth="1"/>
    <col min="3" max="3" width="11.125" style="131" customWidth="1"/>
    <col min="4" max="5" width="9.625" style="131" customWidth="1"/>
    <col min="6" max="6" width="7.875" style="131" customWidth="1"/>
    <col min="7" max="7" width="11.125" style="1" customWidth="1"/>
    <col min="8" max="9" width="9.625" style="1" customWidth="1"/>
    <col min="10" max="10" width="7.875" style="1" customWidth="1"/>
    <col min="11" max="14" width="11.625" style="2" customWidth="1"/>
    <col min="15" max="15" width="7" style="1" customWidth="1"/>
    <col min="16" max="243" width="15.625" style="1"/>
    <col min="244" max="244" width="2.375" style="1" customWidth="1"/>
    <col min="245" max="245" width="17.125" style="1" customWidth="1"/>
    <col min="246" max="246" width="8.375" style="1" customWidth="1"/>
    <col min="247" max="250" width="7.875" customWidth="1"/>
    <col min="251" max="252" width="7.625" customWidth="1"/>
    <col min="253" max="253" width="8.625" customWidth="1"/>
    <col min="254" max="256" width="7.875" customWidth="1"/>
    <col min="257" max="258" width="8.625" customWidth="1"/>
    <col min="259" max="260" width="7.875" customWidth="1"/>
    <col min="261" max="262" width="6.375" customWidth="1"/>
    <col min="263" max="266" width="7.875" customWidth="1"/>
    <col min="267" max="269" width="6.375" customWidth="1"/>
    <col min="270" max="271" width="7" customWidth="1"/>
    <col min="500" max="500" width="2.375" customWidth="1"/>
    <col min="501" max="501" width="17.125" customWidth="1"/>
    <col min="502" max="502" width="8.375" customWidth="1"/>
    <col min="503" max="506" width="7.875" customWidth="1"/>
    <col min="507" max="508" width="7.625" customWidth="1"/>
    <col min="509" max="509" width="8.625" customWidth="1"/>
    <col min="510" max="512" width="7.875" customWidth="1"/>
    <col min="513" max="514" width="8.625" customWidth="1"/>
    <col min="515" max="516" width="7.875" customWidth="1"/>
    <col min="517" max="518" width="6.375" customWidth="1"/>
    <col min="519" max="522" width="7.875" customWidth="1"/>
    <col min="523" max="525" width="6.375" customWidth="1"/>
    <col min="526" max="527" width="7" customWidth="1"/>
    <col min="756" max="756" width="2.375" customWidth="1"/>
    <col min="757" max="757" width="17.125" customWidth="1"/>
    <col min="758" max="758" width="8.375" customWidth="1"/>
    <col min="759" max="762" width="7.875" customWidth="1"/>
    <col min="763" max="764" width="7.625" customWidth="1"/>
    <col min="765" max="765" width="8.625" customWidth="1"/>
    <col min="766" max="768" width="7.875" customWidth="1"/>
    <col min="769" max="770" width="8.625" customWidth="1"/>
    <col min="771" max="772" width="7.875" customWidth="1"/>
    <col min="773" max="774" width="6.375" customWidth="1"/>
    <col min="775" max="778" width="7.875" customWidth="1"/>
    <col min="779" max="781" width="6.375" customWidth="1"/>
    <col min="782" max="783" width="7" customWidth="1"/>
    <col min="1012" max="1012" width="2.375" customWidth="1"/>
    <col min="1013" max="1013" width="17.125" customWidth="1"/>
    <col min="1014" max="1014" width="8.375" customWidth="1"/>
    <col min="1015" max="1018" width="7.875" customWidth="1"/>
    <col min="1019" max="1020" width="7.625" customWidth="1"/>
    <col min="1021" max="1021" width="8.625" customWidth="1"/>
    <col min="1022" max="1024" width="7.875" customWidth="1"/>
    <col min="1025" max="1026" width="8.625" customWidth="1"/>
    <col min="1027" max="1028" width="7.875" customWidth="1"/>
    <col min="1029" max="1030" width="6.375" customWidth="1"/>
    <col min="1031" max="1034" width="7.875" customWidth="1"/>
    <col min="1035" max="1037" width="6.375" customWidth="1"/>
    <col min="1038" max="1039" width="7" customWidth="1"/>
    <col min="1268" max="1268" width="2.375" customWidth="1"/>
    <col min="1269" max="1269" width="17.125" customWidth="1"/>
    <col min="1270" max="1270" width="8.375" customWidth="1"/>
    <col min="1271" max="1274" width="7.875" customWidth="1"/>
    <col min="1275" max="1276" width="7.625" customWidth="1"/>
    <col min="1277" max="1277" width="8.625" customWidth="1"/>
    <col min="1278" max="1280" width="7.875" customWidth="1"/>
    <col min="1281" max="1282" width="8.625" customWidth="1"/>
    <col min="1283" max="1284" width="7.875" customWidth="1"/>
    <col min="1285" max="1286" width="6.375" customWidth="1"/>
    <col min="1287" max="1290" width="7.875" customWidth="1"/>
    <col min="1291" max="1293" width="6.375" customWidth="1"/>
    <col min="1294" max="1295" width="7" customWidth="1"/>
    <col min="1524" max="1524" width="2.375" customWidth="1"/>
    <col min="1525" max="1525" width="17.125" customWidth="1"/>
    <col min="1526" max="1526" width="8.375" customWidth="1"/>
    <col min="1527" max="1530" width="7.875" customWidth="1"/>
    <col min="1531" max="1532" width="7.625" customWidth="1"/>
    <col min="1533" max="1533" width="8.625" customWidth="1"/>
    <col min="1534" max="1536" width="7.875" customWidth="1"/>
    <col min="1537" max="1538" width="8.625" customWidth="1"/>
    <col min="1539" max="1540" width="7.875" customWidth="1"/>
    <col min="1541" max="1542" width="6.375" customWidth="1"/>
    <col min="1543" max="1546" width="7.875" customWidth="1"/>
    <col min="1547" max="1549" width="6.375" customWidth="1"/>
    <col min="1550" max="1551" width="7" customWidth="1"/>
    <col min="1780" max="1780" width="2.375" customWidth="1"/>
    <col min="1781" max="1781" width="17.125" customWidth="1"/>
    <col min="1782" max="1782" width="8.375" customWidth="1"/>
    <col min="1783" max="1786" width="7.875" customWidth="1"/>
    <col min="1787" max="1788" width="7.625" customWidth="1"/>
    <col min="1789" max="1789" width="8.625" customWidth="1"/>
    <col min="1790" max="1792" width="7.875" customWidth="1"/>
    <col min="1793" max="1794" width="8.625" customWidth="1"/>
    <col min="1795" max="1796" width="7.875" customWidth="1"/>
    <col min="1797" max="1798" width="6.375" customWidth="1"/>
    <col min="1799" max="1802" width="7.875" customWidth="1"/>
    <col min="1803" max="1805" width="6.375" customWidth="1"/>
    <col min="1806" max="1807" width="7" customWidth="1"/>
    <col min="2036" max="2036" width="2.375" customWidth="1"/>
    <col min="2037" max="2037" width="17.125" customWidth="1"/>
    <col min="2038" max="2038" width="8.375" customWidth="1"/>
    <col min="2039" max="2042" width="7.875" customWidth="1"/>
    <col min="2043" max="2044" width="7.625" customWidth="1"/>
    <col min="2045" max="2045" width="8.625" customWidth="1"/>
    <col min="2046" max="2048" width="7.875" customWidth="1"/>
    <col min="2049" max="2050" width="8.625" customWidth="1"/>
    <col min="2051" max="2052" width="7.875" customWidth="1"/>
    <col min="2053" max="2054" width="6.375" customWidth="1"/>
    <col min="2055" max="2058" width="7.875" customWidth="1"/>
    <col min="2059" max="2061" width="6.375" customWidth="1"/>
    <col min="2062" max="2063" width="7" customWidth="1"/>
    <col min="2292" max="2292" width="2.375" customWidth="1"/>
    <col min="2293" max="2293" width="17.125" customWidth="1"/>
    <col min="2294" max="2294" width="8.375" customWidth="1"/>
    <col min="2295" max="2298" width="7.875" customWidth="1"/>
    <col min="2299" max="2300" width="7.625" customWidth="1"/>
    <col min="2301" max="2301" width="8.625" customWidth="1"/>
    <col min="2302" max="2304" width="7.875" customWidth="1"/>
    <col min="2305" max="2306" width="8.625" customWidth="1"/>
    <col min="2307" max="2308" width="7.875" customWidth="1"/>
    <col min="2309" max="2310" width="6.375" customWidth="1"/>
    <col min="2311" max="2314" width="7.875" customWidth="1"/>
    <col min="2315" max="2317" width="6.375" customWidth="1"/>
    <col min="2318" max="2319" width="7" customWidth="1"/>
    <col min="2548" max="2548" width="2.375" customWidth="1"/>
    <col min="2549" max="2549" width="17.125" customWidth="1"/>
    <col min="2550" max="2550" width="8.375" customWidth="1"/>
    <col min="2551" max="2554" width="7.875" customWidth="1"/>
    <col min="2555" max="2556" width="7.625" customWidth="1"/>
    <col min="2557" max="2557" width="8.625" customWidth="1"/>
    <col min="2558" max="2560" width="7.875" customWidth="1"/>
    <col min="2561" max="2562" width="8.625" customWidth="1"/>
    <col min="2563" max="2564" width="7.875" customWidth="1"/>
    <col min="2565" max="2566" width="6.375" customWidth="1"/>
    <col min="2567" max="2570" width="7.875" customWidth="1"/>
    <col min="2571" max="2573" width="6.375" customWidth="1"/>
    <col min="2574" max="2575" width="7" customWidth="1"/>
    <col min="2804" max="2804" width="2.375" customWidth="1"/>
    <col min="2805" max="2805" width="17.125" customWidth="1"/>
    <col min="2806" max="2806" width="8.375" customWidth="1"/>
    <col min="2807" max="2810" width="7.875" customWidth="1"/>
    <col min="2811" max="2812" width="7.625" customWidth="1"/>
    <col min="2813" max="2813" width="8.625" customWidth="1"/>
    <col min="2814" max="2816" width="7.875" customWidth="1"/>
    <col min="2817" max="2818" width="8.625" customWidth="1"/>
    <col min="2819" max="2820" width="7.875" customWidth="1"/>
    <col min="2821" max="2822" width="6.375" customWidth="1"/>
    <col min="2823" max="2826" width="7.875" customWidth="1"/>
    <col min="2827" max="2829" width="6.375" customWidth="1"/>
    <col min="2830" max="2831" width="7" customWidth="1"/>
    <col min="3060" max="3060" width="2.375" customWidth="1"/>
    <col min="3061" max="3061" width="17.125" customWidth="1"/>
    <col min="3062" max="3062" width="8.375" customWidth="1"/>
    <col min="3063" max="3066" width="7.875" customWidth="1"/>
    <col min="3067" max="3068" width="7.625" customWidth="1"/>
    <col min="3069" max="3069" width="8.625" customWidth="1"/>
    <col min="3070" max="3072" width="7.875" customWidth="1"/>
    <col min="3073" max="3074" width="8.625" customWidth="1"/>
    <col min="3075" max="3076" width="7.875" customWidth="1"/>
    <col min="3077" max="3078" width="6.375" customWidth="1"/>
    <col min="3079" max="3082" width="7.875" customWidth="1"/>
    <col min="3083" max="3085" width="6.375" customWidth="1"/>
    <col min="3086" max="3087" width="7" customWidth="1"/>
    <col min="3316" max="3316" width="2.375" customWidth="1"/>
    <col min="3317" max="3317" width="17.125" customWidth="1"/>
    <col min="3318" max="3318" width="8.375" customWidth="1"/>
    <col min="3319" max="3322" width="7.875" customWidth="1"/>
    <col min="3323" max="3324" width="7.625" customWidth="1"/>
    <col min="3325" max="3325" width="8.625" customWidth="1"/>
    <col min="3326" max="3328" width="7.875" customWidth="1"/>
    <col min="3329" max="3330" width="8.625" customWidth="1"/>
    <col min="3331" max="3332" width="7.875" customWidth="1"/>
    <col min="3333" max="3334" width="6.375" customWidth="1"/>
    <col min="3335" max="3338" width="7.875" customWidth="1"/>
    <col min="3339" max="3341" width="6.375" customWidth="1"/>
    <col min="3342" max="3343" width="7" customWidth="1"/>
    <col min="3572" max="3572" width="2.375" customWidth="1"/>
    <col min="3573" max="3573" width="17.125" customWidth="1"/>
    <col min="3574" max="3574" width="8.375" customWidth="1"/>
    <col min="3575" max="3578" width="7.875" customWidth="1"/>
    <col min="3579" max="3580" width="7.625" customWidth="1"/>
    <col min="3581" max="3581" width="8.625" customWidth="1"/>
    <col min="3582" max="3584" width="7.875" customWidth="1"/>
    <col min="3585" max="3586" width="8.625" customWidth="1"/>
    <col min="3587" max="3588" width="7.875" customWidth="1"/>
    <col min="3589" max="3590" width="6.375" customWidth="1"/>
    <col min="3591" max="3594" width="7.875" customWidth="1"/>
    <col min="3595" max="3597" width="6.375" customWidth="1"/>
    <col min="3598" max="3599" width="7" customWidth="1"/>
    <col min="3828" max="3828" width="2.375" customWidth="1"/>
    <col min="3829" max="3829" width="17.125" customWidth="1"/>
    <col min="3830" max="3830" width="8.375" customWidth="1"/>
    <col min="3831" max="3834" width="7.875" customWidth="1"/>
    <col min="3835" max="3836" width="7.625" customWidth="1"/>
    <col min="3837" max="3837" width="8.625" customWidth="1"/>
    <col min="3838" max="3840" width="7.875" customWidth="1"/>
    <col min="3841" max="3842" width="8.625" customWidth="1"/>
    <col min="3843" max="3844" width="7.875" customWidth="1"/>
    <col min="3845" max="3846" width="6.375" customWidth="1"/>
    <col min="3847" max="3850" width="7.875" customWidth="1"/>
    <col min="3851" max="3853" width="6.375" customWidth="1"/>
    <col min="3854" max="3855" width="7" customWidth="1"/>
    <col min="4084" max="4084" width="2.375" customWidth="1"/>
    <col min="4085" max="4085" width="17.125" customWidth="1"/>
    <col min="4086" max="4086" width="8.375" customWidth="1"/>
    <col min="4087" max="4090" width="7.875" customWidth="1"/>
    <col min="4091" max="4092" width="7.625" customWidth="1"/>
    <col min="4093" max="4093" width="8.625" customWidth="1"/>
    <col min="4094" max="4096" width="7.875" customWidth="1"/>
    <col min="4097" max="4098" width="8.625" customWidth="1"/>
    <col min="4099" max="4100" width="7.875" customWidth="1"/>
    <col min="4101" max="4102" width="6.375" customWidth="1"/>
    <col min="4103" max="4106" width="7.875" customWidth="1"/>
    <col min="4107" max="4109" width="6.375" customWidth="1"/>
    <col min="4110" max="4111" width="7" customWidth="1"/>
    <col min="4340" max="4340" width="2.375" customWidth="1"/>
    <col min="4341" max="4341" width="17.125" customWidth="1"/>
    <col min="4342" max="4342" width="8.375" customWidth="1"/>
    <col min="4343" max="4346" width="7.875" customWidth="1"/>
    <col min="4347" max="4348" width="7.625" customWidth="1"/>
    <col min="4349" max="4349" width="8.625" customWidth="1"/>
    <col min="4350" max="4352" width="7.875" customWidth="1"/>
    <col min="4353" max="4354" width="8.625" customWidth="1"/>
    <col min="4355" max="4356" width="7.875" customWidth="1"/>
    <col min="4357" max="4358" width="6.375" customWidth="1"/>
    <col min="4359" max="4362" width="7.875" customWidth="1"/>
    <col min="4363" max="4365" width="6.375" customWidth="1"/>
    <col min="4366" max="4367" width="7" customWidth="1"/>
    <col min="4596" max="4596" width="2.375" customWidth="1"/>
    <col min="4597" max="4597" width="17.125" customWidth="1"/>
    <col min="4598" max="4598" width="8.375" customWidth="1"/>
    <col min="4599" max="4602" width="7.875" customWidth="1"/>
    <col min="4603" max="4604" width="7.625" customWidth="1"/>
    <col min="4605" max="4605" width="8.625" customWidth="1"/>
    <col min="4606" max="4608" width="7.875" customWidth="1"/>
    <col min="4609" max="4610" width="8.625" customWidth="1"/>
    <col min="4611" max="4612" width="7.875" customWidth="1"/>
    <col min="4613" max="4614" width="6.375" customWidth="1"/>
    <col min="4615" max="4618" width="7.875" customWidth="1"/>
    <col min="4619" max="4621" width="6.375" customWidth="1"/>
    <col min="4622" max="4623" width="7" customWidth="1"/>
    <col min="4852" max="4852" width="2.375" customWidth="1"/>
    <col min="4853" max="4853" width="17.125" customWidth="1"/>
    <col min="4854" max="4854" width="8.375" customWidth="1"/>
    <col min="4855" max="4858" width="7.875" customWidth="1"/>
    <col min="4859" max="4860" width="7.625" customWidth="1"/>
    <col min="4861" max="4861" width="8.625" customWidth="1"/>
    <col min="4862" max="4864" width="7.875" customWidth="1"/>
    <col min="4865" max="4866" width="8.625" customWidth="1"/>
    <col min="4867" max="4868" width="7.875" customWidth="1"/>
    <col min="4869" max="4870" width="6.375" customWidth="1"/>
    <col min="4871" max="4874" width="7.875" customWidth="1"/>
    <col min="4875" max="4877" width="6.375" customWidth="1"/>
    <col min="4878" max="4879" width="7" customWidth="1"/>
    <col min="5108" max="5108" width="2.375" customWidth="1"/>
    <col min="5109" max="5109" width="17.125" customWidth="1"/>
    <col min="5110" max="5110" width="8.375" customWidth="1"/>
    <col min="5111" max="5114" width="7.875" customWidth="1"/>
    <col min="5115" max="5116" width="7.625" customWidth="1"/>
    <col min="5117" max="5117" width="8.625" customWidth="1"/>
    <col min="5118" max="5120" width="7.875" customWidth="1"/>
    <col min="5121" max="5122" width="8.625" customWidth="1"/>
    <col min="5123" max="5124" width="7.875" customWidth="1"/>
    <col min="5125" max="5126" width="6.375" customWidth="1"/>
    <col min="5127" max="5130" width="7.875" customWidth="1"/>
    <col min="5131" max="5133" width="6.375" customWidth="1"/>
    <col min="5134" max="5135" width="7" customWidth="1"/>
    <col min="5364" max="5364" width="2.375" customWidth="1"/>
    <col min="5365" max="5365" width="17.125" customWidth="1"/>
    <col min="5366" max="5366" width="8.375" customWidth="1"/>
    <col min="5367" max="5370" width="7.875" customWidth="1"/>
    <col min="5371" max="5372" width="7.625" customWidth="1"/>
    <col min="5373" max="5373" width="8.625" customWidth="1"/>
    <col min="5374" max="5376" width="7.875" customWidth="1"/>
    <col min="5377" max="5378" width="8.625" customWidth="1"/>
    <col min="5379" max="5380" width="7.875" customWidth="1"/>
    <col min="5381" max="5382" width="6.375" customWidth="1"/>
    <col min="5383" max="5386" width="7.875" customWidth="1"/>
    <col min="5387" max="5389" width="6.375" customWidth="1"/>
    <col min="5390" max="5391" width="7" customWidth="1"/>
    <col min="5620" max="5620" width="2.375" customWidth="1"/>
    <col min="5621" max="5621" width="17.125" customWidth="1"/>
    <col min="5622" max="5622" width="8.375" customWidth="1"/>
    <col min="5623" max="5626" width="7.875" customWidth="1"/>
    <col min="5627" max="5628" width="7.625" customWidth="1"/>
    <col min="5629" max="5629" width="8.625" customWidth="1"/>
    <col min="5630" max="5632" width="7.875" customWidth="1"/>
    <col min="5633" max="5634" width="8.625" customWidth="1"/>
    <col min="5635" max="5636" width="7.875" customWidth="1"/>
    <col min="5637" max="5638" width="6.375" customWidth="1"/>
    <col min="5639" max="5642" width="7.875" customWidth="1"/>
    <col min="5643" max="5645" width="6.375" customWidth="1"/>
    <col min="5646" max="5647" width="7" customWidth="1"/>
    <col min="5876" max="5876" width="2.375" customWidth="1"/>
    <col min="5877" max="5877" width="17.125" customWidth="1"/>
    <col min="5878" max="5878" width="8.375" customWidth="1"/>
    <col min="5879" max="5882" width="7.875" customWidth="1"/>
    <col min="5883" max="5884" width="7.625" customWidth="1"/>
    <col min="5885" max="5885" width="8.625" customWidth="1"/>
    <col min="5886" max="5888" width="7.875" customWidth="1"/>
    <col min="5889" max="5890" width="8.625" customWidth="1"/>
    <col min="5891" max="5892" width="7.875" customWidth="1"/>
    <col min="5893" max="5894" width="6.375" customWidth="1"/>
    <col min="5895" max="5898" width="7.875" customWidth="1"/>
    <col min="5899" max="5901" width="6.375" customWidth="1"/>
    <col min="5902" max="5903" width="7" customWidth="1"/>
    <col min="6132" max="6132" width="2.375" customWidth="1"/>
    <col min="6133" max="6133" width="17.125" customWidth="1"/>
    <col min="6134" max="6134" width="8.375" customWidth="1"/>
    <col min="6135" max="6138" width="7.875" customWidth="1"/>
    <col min="6139" max="6140" width="7.625" customWidth="1"/>
    <col min="6141" max="6141" width="8.625" customWidth="1"/>
    <col min="6142" max="6144" width="7.875" customWidth="1"/>
    <col min="6145" max="6146" width="8.625" customWidth="1"/>
    <col min="6147" max="6148" width="7.875" customWidth="1"/>
    <col min="6149" max="6150" width="6.375" customWidth="1"/>
    <col min="6151" max="6154" width="7.875" customWidth="1"/>
    <col min="6155" max="6157" width="6.375" customWidth="1"/>
    <col min="6158" max="6159" width="7" customWidth="1"/>
    <col min="6388" max="6388" width="2.375" customWidth="1"/>
    <col min="6389" max="6389" width="17.125" customWidth="1"/>
    <col min="6390" max="6390" width="8.375" customWidth="1"/>
    <col min="6391" max="6394" width="7.875" customWidth="1"/>
    <col min="6395" max="6396" width="7.625" customWidth="1"/>
    <col min="6397" max="6397" width="8.625" customWidth="1"/>
    <col min="6398" max="6400" width="7.875" customWidth="1"/>
    <col min="6401" max="6402" width="8.625" customWidth="1"/>
    <col min="6403" max="6404" width="7.875" customWidth="1"/>
    <col min="6405" max="6406" width="6.375" customWidth="1"/>
    <col min="6407" max="6410" width="7.875" customWidth="1"/>
    <col min="6411" max="6413" width="6.375" customWidth="1"/>
    <col min="6414" max="6415" width="7" customWidth="1"/>
    <col min="6644" max="6644" width="2.375" customWidth="1"/>
    <col min="6645" max="6645" width="17.125" customWidth="1"/>
    <col min="6646" max="6646" width="8.375" customWidth="1"/>
    <col min="6647" max="6650" width="7.875" customWidth="1"/>
    <col min="6651" max="6652" width="7.625" customWidth="1"/>
    <col min="6653" max="6653" width="8.625" customWidth="1"/>
    <col min="6654" max="6656" width="7.875" customWidth="1"/>
    <col min="6657" max="6658" width="8.625" customWidth="1"/>
    <col min="6659" max="6660" width="7.875" customWidth="1"/>
    <col min="6661" max="6662" width="6.375" customWidth="1"/>
    <col min="6663" max="6666" width="7.875" customWidth="1"/>
    <col min="6667" max="6669" width="6.375" customWidth="1"/>
    <col min="6670" max="6671" width="7" customWidth="1"/>
    <col min="6900" max="6900" width="2.375" customWidth="1"/>
    <col min="6901" max="6901" width="17.125" customWidth="1"/>
    <col min="6902" max="6902" width="8.375" customWidth="1"/>
    <col min="6903" max="6906" width="7.875" customWidth="1"/>
    <col min="6907" max="6908" width="7.625" customWidth="1"/>
    <col min="6909" max="6909" width="8.625" customWidth="1"/>
    <col min="6910" max="6912" width="7.875" customWidth="1"/>
    <col min="6913" max="6914" width="8.625" customWidth="1"/>
    <col min="6915" max="6916" width="7.875" customWidth="1"/>
    <col min="6917" max="6918" width="6.375" customWidth="1"/>
    <col min="6919" max="6922" width="7.875" customWidth="1"/>
    <col min="6923" max="6925" width="6.375" customWidth="1"/>
    <col min="6926" max="6927" width="7" customWidth="1"/>
    <col min="7156" max="7156" width="2.375" customWidth="1"/>
    <col min="7157" max="7157" width="17.125" customWidth="1"/>
    <col min="7158" max="7158" width="8.375" customWidth="1"/>
    <col min="7159" max="7162" width="7.875" customWidth="1"/>
    <col min="7163" max="7164" width="7.625" customWidth="1"/>
    <col min="7165" max="7165" width="8.625" customWidth="1"/>
    <col min="7166" max="7168" width="7.875" customWidth="1"/>
    <col min="7169" max="7170" width="8.625" customWidth="1"/>
    <col min="7171" max="7172" width="7.875" customWidth="1"/>
    <col min="7173" max="7174" width="6.375" customWidth="1"/>
    <col min="7175" max="7178" width="7.875" customWidth="1"/>
    <col min="7179" max="7181" width="6.375" customWidth="1"/>
    <col min="7182" max="7183" width="7" customWidth="1"/>
    <col min="7412" max="7412" width="2.375" customWidth="1"/>
    <col min="7413" max="7413" width="17.125" customWidth="1"/>
    <col min="7414" max="7414" width="8.375" customWidth="1"/>
    <col min="7415" max="7418" width="7.875" customWidth="1"/>
    <col min="7419" max="7420" width="7.625" customWidth="1"/>
    <col min="7421" max="7421" width="8.625" customWidth="1"/>
    <col min="7422" max="7424" width="7.875" customWidth="1"/>
    <col min="7425" max="7426" width="8.625" customWidth="1"/>
    <col min="7427" max="7428" width="7.875" customWidth="1"/>
    <col min="7429" max="7430" width="6.375" customWidth="1"/>
    <col min="7431" max="7434" width="7.875" customWidth="1"/>
    <col min="7435" max="7437" width="6.375" customWidth="1"/>
    <col min="7438" max="7439" width="7" customWidth="1"/>
    <col min="7668" max="7668" width="2.375" customWidth="1"/>
    <col min="7669" max="7669" width="17.125" customWidth="1"/>
    <col min="7670" max="7670" width="8.375" customWidth="1"/>
    <col min="7671" max="7674" width="7.875" customWidth="1"/>
    <col min="7675" max="7676" width="7.625" customWidth="1"/>
    <col min="7677" max="7677" width="8.625" customWidth="1"/>
    <col min="7678" max="7680" width="7.875" customWidth="1"/>
    <col min="7681" max="7682" width="8.625" customWidth="1"/>
    <col min="7683" max="7684" width="7.875" customWidth="1"/>
    <col min="7685" max="7686" width="6.375" customWidth="1"/>
    <col min="7687" max="7690" width="7.875" customWidth="1"/>
    <col min="7691" max="7693" width="6.375" customWidth="1"/>
    <col min="7694" max="7695" width="7" customWidth="1"/>
    <col min="7924" max="7924" width="2.375" customWidth="1"/>
    <col min="7925" max="7925" width="17.125" customWidth="1"/>
    <col min="7926" max="7926" width="8.375" customWidth="1"/>
    <col min="7927" max="7930" width="7.875" customWidth="1"/>
    <col min="7931" max="7932" width="7.625" customWidth="1"/>
    <col min="7933" max="7933" width="8.625" customWidth="1"/>
    <col min="7934" max="7936" width="7.875" customWidth="1"/>
    <col min="7937" max="7938" width="8.625" customWidth="1"/>
    <col min="7939" max="7940" width="7.875" customWidth="1"/>
    <col min="7941" max="7942" width="6.375" customWidth="1"/>
    <col min="7943" max="7946" width="7.875" customWidth="1"/>
    <col min="7947" max="7949" width="6.375" customWidth="1"/>
    <col min="7950" max="7951" width="7" customWidth="1"/>
    <col min="8180" max="8180" width="2.375" customWidth="1"/>
    <col min="8181" max="8181" width="17.125" customWidth="1"/>
    <col min="8182" max="8182" width="8.375" customWidth="1"/>
    <col min="8183" max="8186" width="7.875" customWidth="1"/>
    <col min="8187" max="8188" width="7.625" customWidth="1"/>
    <col min="8189" max="8189" width="8.625" customWidth="1"/>
    <col min="8190" max="8192" width="7.875" customWidth="1"/>
    <col min="8193" max="8194" width="8.625" customWidth="1"/>
    <col min="8195" max="8196" width="7.875" customWidth="1"/>
    <col min="8197" max="8198" width="6.375" customWidth="1"/>
    <col min="8199" max="8202" width="7.875" customWidth="1"/>
    <col min="8203" max="8205" width="6.375" customWidth="1"/>
    <col min="8206" max="8207" width="7" customWidth="1"/>
    <col min="8436" max="8436" width="2.375" customWidth="1"/>
    <col min="8437" max="8437" width="17.125" customWidth="1"/>
    <col min="8438" max="8438" width="8.375" customWidth="1"/>
    <col min="8439" max="8442" width="7.875" customWidth="1"/>
    <col min="8443" max="8444" width="7.625" customWidth="1"/>
    <col min="8445" max="8445" width="8.625" customWidth="1"/>
    <col min="8446" max="8448" width="7.875" customWidth="1"/>
    <col min="8449" max="8450" width="8.625" customWidth="1"/>
    <col min="8451" max="8452" width="7.875" customWidth="1"/>
    <col min="8453" max="8454" width="6.375" customWidth="1"/>
    <col min="8455" max="8458" width="7.875" customWidth="1"/>
    <col min="8459" max="8461" width="6.375" customWidth="1"/>
    <col min="8462" max="8463" width="7" customWidth="1"/>
    <col min="8692" max="8692" width="2.375" customWidth="1"/>
    <col min="8693" max="8693" width="17.125" customWidth="1"/>
    <col min="8694" max="8694" width="8.375" customWidth="1"/>
    <col min="8695" max="8698" width="7.875" customWidth="1"/>
    <col min="8699" max="8700" width="7.625" customWidth="1"/>
    <col min="8701" max="8701" width="8.625" customWidth="1"/>
    <col min="8702" max="8704" width="7.875" customWidth="1"/>
    <col min="8705" max="8706" width="8.625" customWidth="1"/>
    <col min="8707" max="8708" width="7.875" customWidth="1"/>
    <col min="8709" max="8710" width="6.375" customWidth="1"/>
    <col min="8711" max="8714" width="7.875" customWidth="1"/>
    <col min="8715" max="8717" width="6.375" customWidth="1"/>
    <col min="8718" max="8719" width="7" customWidth="1"/>
    <col min="8948" max="8948" width="2.375" customWidth="1"/>
    <col min="8949" max="8949" width="17.125" customWidth="1"/>
    <col min="8950" max="8950" width="8.375" customWidth="1"/>
    <col min="8951" max="8954" width="7.875" customWidth="1"/>
    <col min="8955" max="8956" width="7.625" customWidth="1"/>
    <col min="8957" max="8957" width="8.625" customWidth="1"/>
    <col min="8958" max="8960" width="7.875" customWidth="1"/>
    <col min="8961" max="8962" width="8.625" customWidth="1"/>
    <col min="8963" max="8964" width="7.875" customWidth="1"/>
    <col min="8965" max="8966" width="6.375" customWidth="1"/>
    <col min="8967" max="8970" width="7.875" customWidth="1"/>
    <col min="8971" max="8973" width="6.375" customWidth="1"/>
    <col min="8974" max="8975" width="7" customWidth="1"/>
    <col min="9204" max="9204" width="2.375" customWidth="1"/>
    <col min="9205" max="9205" width="17.125" customWidth="1"/>
    <col min="9206" max="9206" width="8.375" customWidth="1"/>
    <col min="9207" max="9210" width="7.875" customWidth="1"/>
    <col min="9211" max="9212" width="7.625" customWidth="1"/>
    <col min="9213" max="9213" width="8.625" customWidth="1"/>
    <col min="9214" max="9216" width="7.875" customWidth="1"/>
    <col min="9217" max="9218" width="8.625" customWidth="1"/>
    <col min="9219" max="9220" width="7.875" customWidth="1"/>
    <col min="9221" max="9222" width="6.375" customWidth="1"/>
    <col min="9223" max="9226" width="7.875" customWidth="1"/>
    <col min="9227" max="9229" width="6.375" customWidth="1"/>
    <col min="9230" max="9231" width="7" customWidth="1"/>
    <col min="9460" max="9460" width="2.375" customWidth="1"/>
    <col min="9461" max="9461" width="17.125" customWidth="1"/>
    <col min="9462" max="9462" width="8.375" customWidth="1"/>
    <col min="9463" max="9466" width="7.875" customWidth="1"/>
    <col min="9467" max="9468" width="7.625" customWidth="1"/>
    <col min="9469" max="9469" width="8.625" customWidth="1"/>
    <col min="9470" max="9472" width="7.875" customWidth="1"/>
    <col min="9473" max="9474" width="8.625" customWidth="1"/>
    <col min="9475" max="9476" width="7.875" customWidth="1"/>
    <col min="9477" max="9478" width="6.375" customWidth="1"/>
    <col min="9479" max="9482" width="7.875" customWidth="1"/>
    <col min="9483" max="9485" width="6.375" customWidth="1"/>
    <col min="9486" max="9487" width="7" customWidth="1"/>
    <col min="9716" max="9716" width="2.375" customWidth="1"/>
    <col min="9717" max="9717" width="17.125" customWidth="1"/>
    <col min="9718" max="9718" width="8.375" customWidth="1"/>
    <col min="9719" max="9722" width="7.875" customWidth="1"/>
    <col min="9723" max="9724" width="7.625" customWidth="1"/>
    <col min="9725" max="9725" width="8.625" customWidth="1"/>
    <col min="9726" max="9728" width="7.875" customWidth="1"/>
    <col min="9729" max="9730" width="8.625" customWidth="1"/>
    <col min="9731" max="9732" width="7.875" customWidth="1"/>
    <col min="9733" max="9734" width="6.375" customWidth="1"/>
    <col min="9735" max="9738" width="7.875" customWidth="1"/>
    <col min="9739" max="9741" width="6.375" customWidth="1"/>
    <col min="9742" max="9743" width="7" customWidth="1"/>
    <col min="9972" max="9972" width="2.375" customWidth="1"/>
    <col min="9973" max="9973" width="17.125" customWidth="1"/>
    <col min="9974" max="9974" width="8.375" customWidth="1"/>
    <col min="9975" max="9978" width="7.875" customWidth="1"/>
    <col min="9979" max="9980" width="7.625" customWidth="1"/>
    <col min="9981" max="9981" width="8.625" customWidth="1"/>
    <col min="9982" max="9984" width="7.875" customWidth="1"/>
    <col min="9985" max="9986" width="8.625" customWidth="1"/>
    <col min="9987" max="9988" width="7.875" customWidth="1"/>
    <col min="9989" max="9990" width="6.375" customWidth="1"/>
    <col min="9991" max="9994" width="7.875" customWidth="1"/>
    <col min="9995" max="9997" width="6.375" customWidth="1"/>
    <col min="9998" max="9999" width="7" customWidth="1"/>
    <col min="10228" max="10228" width="2.375" customWidth="1"/>
    <col min="10229" max="10229" width="17.125" customWidth="1"/>
    <col min="10230" max="10230" width="8.375" customWidth="1"/>
    <col min="10231" max="10234" width="7.875" customWidth="1"/>
    <col min="10235" max="10236" width="7.625" customWidth="1"/>
    <col min="10237" max="10237" width="8.625" customWidth="1"/>
    <col min="10238" max="10240" width="7.875" customWidth="1"/>
    <col min="10241" max="10242" width="8.625" customWidth="1"/>
    <col min="10243" max="10244" width="7.875" customWidth="1"/>
    <col min="10245" max="10246" width="6.375" customWidth="1"/>
    <col min="10247" max="10250" width="7.875" customWidth="1"/>
    <col min="10251" max="10253" width="6.375" customWidth="1"/>
    <col min="10254" max="10255" width="7" customWidth="1"/>
    <col min="10484" max="10484" width="2.375" customWidth="1"/>
    <col min="10485" max="10485" width="17.125" customWidth="1"/>
    <col min="10486" max="10486" width="8.375" customWidth="1"/>
    <col min="10487" max="10490" width="7.875" customWidth="1"/>
    <col min="10491" max="10492" width="7.625" customWidth="1"/>
    <col min="10493" max="10493" width="8.625" customWidth="1"/>
    <col min="10494" max="10496" width="7.875" customWidth="1"/>
    <col min="10497" max="10498" width="8.625" customWidth="1"/>
    <col min="10499" max="10500" width="7.875" customWidth="1"/>
    <col min="10501" max="10502" width="6.375" customWidth="1"/>
    <col min="10503" max="10506" width="7.875" customWidth="1"/>
    <col min="10507" max="10509" width="6.375" customWidth="1"/>
    <col min="10510" max="10511" width="7" customWidth="1"/>
    <col min="10740" max="10740" width="2.375" customWidth="1"/>
    <col min="10741" max="10741" width="17.125" customWidth="1"/>
    <col min="10742" max="10742" width="8.375" customWidth="1"/>
    <col min="10743" max="10746" width="7.875" customWidth="1"/>
    <col min="10747" max="10748" width="7.625" customWidth="1"/>
    <col min="10749" max="10749" width="8.625" customWidth="1"/>
    <col min="10750" max="10752" width="7.875" customWidth="1"/>
    <col min="10753" max="10754" width="8.625" customWidth="1"/>
    <col min="10755" max="10756" width="7.875" customWidth="1"/>
    <col min="10757" max="10758" width="6.375" customWidth="1"/>
    <col min="10759" max="10762" width="7.875" customWidth="1"/>
    <col min="10763" max="10765" width="6.375" customWidth="1"/>
    <col min="10766" max="10767" width="7" customWidth="1"/>
    <col min="10996" max="10996" width="2.375" customWidth="1"/>
    <col min="10997" max="10997" width="17.125" customWidth="1"/>
    <col min="10998" max="10998" width="8.375" customWidth="1"/>
    <col min="10999" max="11002" width="7.875" customWidth="1"/>
    <col min="11003" max="11004" width="7.625" customWidth="1"/>
    <col min="11005" max="11005" width="8.625" customWidth="1"/>
    <col min="11006" max="11008" width="7.875" customWidth="1"/>
    <col min="11009" max="11010" width="8.625" customWidth="1"/>
    <col min="11011" max="11012" width="7.875" customWidth="1"/>
    <col min="11013" max="11014" width="6.375" customWidth="1"/>
    <col min="11015" max="11018" width="7.875" customWidth="1"/>
    <col min="11019" max="11021" width="6.375" customWidth="1"/>
    <col min="11022" max="11023" width="7" customWidth="1"/>
    <col min="11252" max="11252" width="2.375" customWidth="1"/>
    <col min="11253" max="11253" width="17.125" customWidth="1"/>
    <col min="11254" max="11254" width="8.375" customWidth="1"/>
    <col min="11255" max="11258" width="7.875" customWidth="1"/>
    <col min="11259" max="11260" width="7.625" customWidth="1"/>
    <col min="11261" max="11261" width="8.625" customWidth="1"/>
    <col min="11262" max="11264" width="7.875" customWidth="1"/>
    <col min="11265" max="11266" width="8.625" customWidth="1"/>
    <col min="11267" max="11268" width="7.875" customWidth="1"/>
    <col min="11269" max="11270" width="6.375" customWidth="1"/>
    <col min="11271" max="11274" width="7.875" customWidth="1"/>
    <col min="11275" max="11277" width="6.375" customWidth="1"/>
    <col min="11278" max="11279" width="7" customWidth="1"/>
    <col min="11508" max="11508" width="2.375" customWidth="1"/>
    <col min="11509" max="11509" width="17.125" customWidth="1"/>
    <col min="11510" max="11510" width="8.375" customWidth="1"/>
    <col min="11511" max="11514" width="7.875" customWidth="1"/>
    <col min="11515" max="11516" width="7.625" customWidth="1"/>
    <col min="11517" max="11517" width="8.625" customWidth="1"/>
    <col min="11518" max="11520" width="7.875" customWidth="1"/>
    <col min="11521" max="11522" width="8.625" customWidth="1"/>
    <col min="11523" max="11524" width="7.875" customWidth="1"/>
    <col min="11525" max="11526" width="6.375" customWidth="1"/>
    <col min="11527" max="11530" width="7.875" customWidth="1"/>
    <col min="11531" max="11533" width="6.375" customWidth="1"/>
    <col min="11534" max="11535" width="7" customWidth="1"/>
    <col min="11764" max="11764" width="2.375" customWidth="1"/>
    <col min="11765" max="11765" width="17.125" customWidth="1"/>
    <col min="11766" max="11766" width="8.375" customWidth="1"/>
    <col min="11767" max="11770" width="7.875" customWidth="1"/>
    <col min="11771" max="11772" width="7.625" customWidth="1"/>
    <col min="11773" max="11773" width="8.625" customWidth="1"/>
    <col min="11774" max="11776" width="7.875" customWidth="1"/>
    <col min="11777" max="11778" width="8.625" customWidth="1"/>
    <col min="11779" max="11780" width="7.875" customWidth="1"/>
    <col min="11781" max="11782" width="6.375" customWidth="1"/>
    <col min="11783" max="11786" width="7.875" customWidth="1"/>
    <col min="11787" max="11789" width="6.375" customWidth="1"/>
    <col min="11790" max="11791" width="7" customWidth="1"/>
    <col min="12020" max="12020" width="2.375" customWidth="1"/>
    <col min="12021" max="12021" width="17.125" customWidth="1"/>
    <col min="12022" max="12022" width="8.375" customWidth="1"/>
    <col min="12023" max="12026" width="7.875" customWidth="1"/>
    <col min="12027" max="12028" width="7.625" customWidth="1"/>
    <col min="12029" max="12029" width="8.625" customWidth="1"/>
    <col min="12030" max="12032" width="7.875" customWidth="1"/>
    <col min="12033" max="12034" width="8.625" customWidth="1"/>
    <col min="12035" max="12036" width="7.875" customWidth="1"/>
    <col min="12037" max="12038" width="6.375" customWidth="1"/>
    <col min="12039" max="12042" width="7.875" customWidth="1"/>
    <col min="12043" max="12045" width="6.375" customWidth="1"/>
    <col min="12046" max="12047" width="7" customWidth="1"/>
    <col min="12276" max="12276" width="2.375" customWidth="1"/>
    <col min="12277" max="12277" width="17.125" customWidth="1"/>
    <col min="12278" max="12278" width="8.375" customWidth="1"/>
    <col min="12279" max="12282" width="7.875" customWidth="1"/>
    <col min="12283" max="12284" width="7.625" customWidth="1"/>
    <col min="12285" max="12285" width="8.625" customWidth="1"/>
    <col min="12286" max="12288" width="7.875" customWidth="1"/>
    <col min="12289" max="12290" width="8.625" customWidth="1"/>
    <col min="12291" max="12292" width="7.875" customWidth="1"/>
    <col min="12293" max="12294" width="6.375" customWidth="1"/>
    <col min="12295" max="12298" width="7.875" customWidth="1"/>
    <col min="12299" max="12301" width="6.375" customWidth="1"/>
    <col min="12302" max="12303" width="7" customWidth="1"/>
    <col min="12532" max="12532" width="2.375" customWidth="1"/>
    <col min="12533" max="12533" width="17.125" customWidth="1"/>
    <col min="12534" max="12534" width="8.375" customWidth="1"/>
    <col min="12535" max="12538" width="7.875" customWidth="1"/>
    <col min="12539" max="12540" width="7.625" customWidth="1"/>
    <col min="12541" max="12541" width="8.625" customWidth="1"/>
    <col min="12542" max="12544" width="7.875" customWidth="1"/>
    <col min="12545" max="12546" width="8.625" customWidth="1"/>
    <col min="12547" max="12548" width="7.875" customWidth="1"/>
    <col min="12549" max="12550" width="6.375" customWidth="1"/>
    <col min="12551" max="12554" width="7.875" customWidth="1"/>
    <col min="12555" max="12557" width="6.375" customWidth="1"/>
    <col min="12558" max="12559" width="7" customWidth="1"/>
    <col min="12788" max="12788" width="2.375" customWidth="1"/>
    <col min="12789" max="12789" width="17.125" customWidth="1"/>
    <col min="12790" max="12790" width="8.375" customWidth="1"/>
    <col min="12791" max="12794" width="7.875" customWidth="1"/>
    <col min="12795" max="12796" width="7.625" customWidth="1"/>
    <col min="12797" max="12797" width="8.625" customWidth="1"/>
    <col min="12798" max="12800" width="7.875" customWidth="1"/>
    <col min="12801" max="12802" width="8.625" customWidth="1"/>
    <col min="12803" max="12804" width="7.875" customWidth="1"/>
    <col min="12805" max="12806" width="6.375" customWidth="1"/>
    <col min="12807" max="12810" width="7.875" customWidth="1"/>
    <col min="12811" max="12813" width="6.375" customWidth="1"/>
    <col min="12814" max="12815" width="7" customWidth="1"/>
    <col min="13044" max="13044" width="2.375" customWidth="1"/>
    <col min="13045" max="13045" width="17.125" customWidth="1"/>
    <col min="13046" max="13046" width="8.375" customWidth="1"/>
    <col min="13047" max="13050" width="7.875" customWidth="1"/>
    <col min="13051" max="13052" width="7.625" customWidth="1"/>
    <col min="13053" max="13053" width="8.625" customWidth="1"/>
    <col min="13054" max="13056" width="7.875" customWidth="1"/>
    <col min="13057" max="13058" width="8.625" customWidth="1"/>
    <col min="13059" max="13060" width="7.875" customWidth="1"/>
    <col min="13061" max="13062" width="6.375" customWidth="1"/>
    <col min="13063" max="13066" width="7.875" customWidth="1"/>
    <col min="13067" max="13069" width="6.375" customWidth="1"/>
    <col min="13070" max="13071" width="7" customWidth="1"/>
    <col min="13300" max="13300" width="2.375" customWidth="1"/>
    <col min="13301" max="13301" width="17.125" customWidth="1"/>
    <col min="13302" max="13302" width="8.375" customWidth="1"/>
    <col min="13303" max="13306" width="7.875" customWidth="1"/>
    <col min="13307" max="13308" width="7.625" customWidth="1"/>
    <col min="13309" max="13309" width="8.625" customWidth="1"/>
    <col min="13310" max="13312" width="7.875" customWidth="1"/>
    <col min="13313" max="13314" width="8.625" customWidth="1"/>
    <col min="13315" max="13316" width="7.875" customWidth="1"/>
    <col min="13317" max="13318" width="6.375" customWidth="1"/>
    <col min="13319" max="13322" width="7.875" customWidth="1"/>
    <col min="13323" max="13325" width="6.375" customWidth="1"/>
    <col min="13326" max="13327" width="7" customWidth="1"/>
    <col min="13556" max="13556" width="2.375" customWidth="1"/>
    <col min="13557" max="13557" width="17.125" customWidth="1"/>
    <col min="13558" max="13558" width="8.375" customWidth="1"/>
    <col min="13559" max="13562" width="7.875" customWidth="1"/>
    <col min="13563" max="13564" width="7.625" customWidth="1"/>
    <col min="13565" max="13565" width="8.625" customWidth="1"/>
    <col min="13566" max="13568" width="7.875" customWidth="1"/>
    <col min="13569" max="13570" width="8.625" customWidth="1"/>
    <col min="13571" max="13572" width="7.875" customWidth="1"/>
    <col min="13573" max="13574" width="6.375" customWidth="1"/>
    <col min="13575" max="13578" width="7.875" customWidth="1"/>
    <col min="13579" max="13581" width="6.375" customWidth="1"/>
    <col min="13582" max="13583" width="7" customWidth="1"/>
    <col min="13812" max="13812" width="2.375" customWidth="1"/>
    <col min="13813" max="13813" width="17.125" customWidth="1"/>
    <col min="13814" max="13814" width="8.375" customWidth="1"/>
    <col min="13815" max="13818" width="7.875" customWidth="1"/>
    <col min="13819" max="13820" width="7.625" customWidth="1"/>
    <col min="13821" max="13821" width="8.625" customWidth="1"/>
    <col min="13822" max="13824" width="7.875" customWidth="1"/>
    <col min="13825" max="13826" width="8.625" customWidth="1"/>
    <col min="13827" max="13828" width="7.875" customWidth="1"/>
    <col min="13829" max="13830" width="6.375" customWidth="1"/>
    <col min="13831" max="13834" width="7.875" customWidth="1"/>
    <col min="13835" max="13837" width="6.375" customWidth="1"/>
    <col min="13838" max="13839" width="7" customWidth="1"/>
    <col min="14068" max="14068" width="2.375" customWidth="1"/>
    <col min="14069" max="14069" width="17.125" customWidth="1"/>
    <col min="14070" max="14070" width="8.375" customWidth="1"/>
    <col min="14071" max="14074" width="7.875" customWidth="1"/>
    <col min="14075" max="14076" width="7.625" customWidth="1"/>
    <col min="14077" max="14077" width="8.625" customWidth="1"/>
    <col min="14078" max="14080" width="7.875" customWidth="1"/>
    <col min="14081" max="14082" width="8.625" customWidth="1"/>
    <col min="14083" max="14084" width="7.875" customWidth="1"/>
    <col min="14085" max="14086" width="6.375" customWidth="1"/>
    <col min="14087" max="14090" width="7.875" customWidth="1"/>
    <col min="14091" max="14093" width="6.375" customWidth="1"/>
    <col min="14094" max="14095" width="7" customWidth="1"/>
    <col min="14324" max="14324" width="2.375" customWidth="1"/>
    <col min="14325" max="14325" width="17.125" customWidth="1"/>
    <col min="14326" max="14326" width="8.375" customWidth="1"/>
    <col min="14327" max="14330" width="7.875" customWidth="1"/>
    <col min="14331" max="14332" width="7.625" customWidth="1"/>
    <col min="14333" max="14333" width="8.625" customWidth="1"/>
    <col min="14334" max="14336" width="7.875" customWidth="1"/>
    <col min="14337" max="14338" width="8.625" customWidth="1"/>
    <col min="14339" max="14340" width="7.875" customWidth="1"/>
    <col min="14341" max="14342" width="6.375" customWidth="1"/>
    <col min="14343" max="14346" width="7.875" customWidth="1"/>
    <col min="14347" max="14349" width="6.375" customWidth="1"/>
    <col min="14350" max="14351" width="7" customWidth="1"/>
    <col min="14580" max="14580" width="2.375" customWidth="1"/>
    <col min="14581" max="14581" width="17.125" customWidth="1"/>
    <col min="14582" max="14582" width="8.375" customWidth="1"/>
    <col min="14583" max="14586" width="7.875" customWidth="1"/>
    <col min="14587" max="14588" width="7.625" customWidth="1"/>
    <col min="14589" max="14589" width="8.625" customWidth="1"/>
    <col min="14590" max="14592" width="7.875" customWidth="1"/>
    <col min="14593" max="14594" width="8.625" customWidth="1"/>
    <col min="14595" max="14596" width="7.875" customWidth="1"/>
    <col min="14597" max="14598" width="6.375" customWidth="1"/>
    <col min="14599" max="14602" width="7.875" customWidth="1"/>
    <col min="14603" max="14605" width="6.375" customWidth="1"/>
    <col min="14606" max="14607" width="7" customWidth="1"/>
    <col min="14836" max="14836" width="2.375" customWidth="1"/>
    <col min="14837" max="14837" width="17.125" customWidth="1"/>
    <col min="14838" max="14838" width="8.375" customWidth="1"/>
    <col min="14839" max="14842" width="7.875" customWidth="1"/>
    <col min="14843" max="14844" width="7.625" customWidth="1"/>
    <col min="14845" max="14845" width="8.625" customWidth="1"/>
    <col min="14846" max="14848" width="7.875" customWidth="1"/>
    <col min="14849" max="14850" width="8.625" customWidth="1"/>
    <col min="14851" max="14852" width="7.875" customWidth="1"/>
    <col min="14853" max="14854" width="6.375" customWidth="1"/>
    <col min="14855" max="14858" width="7.875" customWidth="1"/>
    <col min="14859" max="14861" width="6.375" customWidth="1"/>
    <col min="14862" max="14863" width="7" customWidth="1"/>
    <col min="15092" max="15092" width="2.375" customWidth="1"/>
    <col min="15093" max="15093" width="17.125" customWidth="1"/>
    <col min="15094" max="15094" width="8.375" customWidth="1"/>
    <col min="15095" max="15098" width="7.875" customWidth="1"/>
    <col min="15099" max="15100" width="7.625" customWidth="1"/>
    <col min="15101" max="15101" width="8.625" customWidth="1"/>
    <col min="15102" max="15104" width="7.875" customWidth="1"/>
    <col min="15105" max="15106" width="8.625" customWidth="1"/>
    <col min="15107" max="15108" width="7.875" customWidth="1"/>
    <col min="15109" max="15110" width="6.375" customWidth="1"/>
    <col min="15111" max="15114" width="7.875" customWidth="1"/>
    <col min="15115" max="15117" width="6.375" customWidth="1"/>
    <col min="15118" max="15119" width="7" customWidth="1"/>
    <col min="15348" max="15348" width="2.375" customWidth="1"/>
    <col min="15349" max="15349" width="17.125" customWidth="1"/>
    <col min="15350" max="15350" width="8.375" customWidth="1"/>
    <col min="15351" max="15354" width="7.875" customWidth="1"/>
    <col min="15355" max="15356" width="7.625" customWidth="1"/>
    <col min="15357" max="15357" width="8.625" customWidth="1"/>
    <col min="15358" max="15360" width="7.875" customWidth="1"/>
    <col min="15361" max="15362" width="8.625" customWidth="1"/>
    <col min="15363" max="15364" width="7.875" customWidth="1"/>
    <col min="15365" max="15366" width="6.375" customWidth="1"/>
    <col min="15367" max="15370" width="7.875" customWidth="1"/>
    <col min="15371" max="15373" width="6.375" customWidth="1"/>
    <col min="15374" max="15375" width="7" customWidth="1"/>
    <col min="15604" max="15604" width="2.375" customWidth="1"/>
    <col min="15605" max="15605" width="17.125" customWidth="1"/>
    <col min="15606" max="15606" width="8.375" customWidth="1"/>
    <col min="15607" max="15610" width="7.875" customWidth="1"/>
    <col min="15611" max="15612" width="7.625" customWidth="1"/>
    <col min="15613" max="15613" width="8.625" customWidth="1"/>
    <col min="15614" max="15616" width="7.875" customWidth="1"/>
    <col min="15617" max="15618" width="8.625" customWidth="1"/>
    <col min="15619" max="15620" width="7.875" customWidth="1"/>
    <col min="15621" max="15622" width="6.375" customWidth="1"/>
    <col min="15623" max="15626" width="7.875" customWidth="1"/>
    <col min="15627" max="15629" width="6.375" customWidth="1"/>
    <col min="15630" max="15631" width="7" customWidth="1"/>
    <col min="15860" max="15860" width="2.375" customWidth="1"/>
    <col min="15861" max="15861" width="17.125" customWidth="1"/>
    <col min="15862" max="15862" width="8.375" customWidth="1"/>
    <col min="15863" max="15866" width="7.875" customWidth="1"/>
    <col min="15867" max="15868" width="7.625" customWidth="1"/>
    <col min="15869" max="15869" width="8.625" customWidth="1"/>
    <col min="15870" max="15872" width="7.875" customWidth="1"/>
    <col min="15873" max="15874" width="8.625" customWidth="1"/>
    <col min="15875" max="15876" width="7.875" customWidth="1"/>
    <col min="15877" max="15878" width="6.375" customWidth="1"/>
    <col min="15879" max="15882" width="7.875" customWidth="1"/>
    <col min="15883" max="15885" width="6.375" customWidth="1"/>
    <col min="15886" max="15887" width="7" customWidth="1"/>
    <col min="16116" max="16116" width="2.375" customWidth="1"/>
    <col min="16117" max="16117" width="17.125" customWidth="1"/>
    <col min="16118" max="16118" width="8.375" customWidth="1"/>
    <col min="16119" max="16122" width="7.875" customWidth="1"/>
    <col min="16123" max="16124" width="7.625" customWidth="1"/>
    <col min="16125" max="16125" width="8.625" customWidth="1"/>
    <col min="16126" max="16128" width="7.875" customWidth="1"/>
    <col min="16129" max="16130" width="8.625" customWidth="1"/>
    <col min="16131" max="16132" width="7.875" customWidth="1"/>
    <col min="16133" max="16134" width="6.375" customWidth="1"/>
    <col min="16135" max="16138" width="7.875" customWidth="1"/>
    <col min="16139" max="16141" width="6.375" customWidth="1"/>
    <col min="16142" max="16143" width="7" customWidth="1"/>
  </cols>
  <sheetData>
    <row r="1" spans="1:16" ht="28.5" customHeight="1">
      <c r="A1" s="7" t="s">
        <v>185</v>
      </c>
      <c r="B1" s="143"/>
    </row>
    <row r="2" spans="1:16" ht="16.5" customHeight="1">
      <c r="A2" s="133" t="s">
        <v>89</v>
      </c>
      <c r="B2" s="144"/>
      <c r="C2" s="154" t="s">
        <v>56</v>
      </c>
      <c r="D2" s="173"/>
      <c r="E2" s="173"/>
      <c r="F2" s="388"/>
      <c r="G2" s="26" t="s">
        <v>221</v>
      </c>
      <c r="H2" s="26"/>
      <c r="I2" s="26"/>
      <c r="J2" s="42"/>
      <c r="K2" s="50" t="s">
        <v>71</v>
      </c>
      <c r="L2" s="57"/>
      <c r="M2" s="60" t="s">
        <v>72</v>
      </c>
      <c r="N2" s="60"/>
    </row>
    <row r="3" spans="1:16" ht="16.5" customHeight="1">
      <c r="A3" s="134"/>
      <c r="B3" s="145"/>
      <c r="C3" s="106" t="s">
        <v>73</v>
      </c>
      <c r="D3" s="106" t="s">
        <v>66</v>
      </c>
      <c r="E3" s="106" t="s">
        <v>68</v>
      </c>
      <c r="F3" s="389" t="s">
        <v>82</v>
      </c>
      <c r="G3" s="106" t="s">
        <v>73</v>
      </c>
      <c r="H3" s="106" t="s">
        <v>66</v>
      </c>
      <c r="I3" s="106" t="s">
        <v>68</v>
      </c>
      <c r="J3" s="106" t="s">
        <v>82</v>
      </c>
      <c r="K3" s="119" t="s">
        <v>66</v>
      </c>
      <c r="L3" s="119" t="s">
        <v>68</v>
      </c>
      <c r="M3" s="119" t="s">
        <v>66</v>
      </c>
      <c r="N3" s="448" t="s">
        <v>68</v>
      </c>
    </row>
    <row r="4" spans="1:16" ht="30" customHeight="1">
      <c r="A4" s="135"/>
      <c r="B4" s="146"/>
      <c r="C4" s="107"/>
      <c r="D4" s="107"/>
      <c r="E4" s="107"/>
      <c r="F4" s="185"/>
      <c r="G4" s="107"/>
      <c r="H4" s="107"/>
      <c r="I4" s="107"/>
      <c r="J4" s="107"/>
      <c r="K4" s="52"/>
      <c r="L4" s="52"/>
      <c r="M4" s="52"/>
      <c r="N4" s="70"/>
      <c r="O4" s="23"/>
    </row>
    <row r="5" spans="1:16" ht="15" customHeight="1">
      <c r="A5" s="23"/>
      <c r="B5" s="11"/>
      <c r="C5" s="156"/>
      <c r="D5" s="156"/>
      <c r="E5" s="156"/>
      <c r="F5" s="390"/>
      <c r="G5" s="20"/>
      <c r="H5" s="20"/>
      <c r="I5" s="20"/>
      <c r="J5" s="8"/>
      <c r="K5" s="53"/>
      <c r="L5" s="58"/>
      <c r="M5" s="35"/>
      <c r="N5" s="35"/>
    </row>
    <row r="6" spans="1:16" ht="15" customHeight="1">
      <c r="A6" s="136" t="s">
        <v>1</v>
      </c>
      <c r="B6" s="12"/>
      <c r="C6" s="157">
        <f>SUM(C8:C10)</f>
        <v>116228</v>
      </c>
      <c r="D6" s="157">
        <f>SUM(D8:D10)</f>
        <v>113538</v>
      </c>
      <c r="E6" s="157">
        <f>SUM(E8:E10)</f>
        <v>2690</v>
      </c>
      <c r="F6" s="391">
        <f>E6/C6*100</f>
        <v>2.3144164917231649</v>
      </c>
      <c r="G6" s="21">
        <f>SUM(G8:G10)</f>
        <v>118919</v>
      </c>
      <c r="H6" s="21">
        <f>SUM(H8:H10)</f>
        <v>117175</v>
      </c>
      <c r="I6" s="21">
        <f>SUM(I8:I10)</f>
        <v>1744</v>
      </c>
      <c r="J6" s="428">
        <f>I6/G6*100</f>
        <v>1.4665444546287809</v>
      </c>
      <c r="K6" s="46">
        <f>D6-H6</f>
        <v>-3637</v>
      </c>
      <c r="L6" s="30">
        <f>E6-I6</f>
        <v>946</v>
      </c>
      <c r="M6" s="61">
        <f>K6/H6*100</f>
        <v>-3.1039044164710905</v>
      </c>
      <c r="N6" s="61">
        <f>L6/I6*100</f>
        <v>54.243119266055054</v>
      </c>
    </row>
    <row r="7" spans="1:16" ht="15" customHeight="1">
      <c r="A7" s="23"/>
      <c r="B7" s="13"/>
      <c r="C7" s="157"/>
      <c r="D7" s="157"/>
      <c r="E7" s="157"/>
      <c r="F7" s="391"/>
      <c r="G7" s="21"/>
      <c r="H7" s="21"/>
      <c r="I7" s="21"/>
      <c r="J7" s="428"/>
      <c r="K7" s="46"/>
      <c r="L7" s="30"/>
      <c r="M7" s="61"/>
      <c r="N7" s="61"/>
      <c r="P7" s="23"/>
    </row>
    <row r="8" spans="1:16" ht="15" customHeight="1">
      <c r="A8" s="23"/>
      <c r="B8" s="12" t="s">
        <v>90</v>
      </c>
      <c r="C8" s="157">
        <f>C12+C33+C63+C70+C88+C92+C96+C101</f>
        <v>81971</v>
      </c>
      <c r="D8" s="157">
        <f>D12+D33+D63+D70+D88+D92+D96+D101</f>
        <v>79606</v>
      </c>
      <c r="E8" s="157">
        <f>E12+E33+E63+E70+E88+E92+E96+E101</f>
        <v>2365</v>
      </c>
      <c r="F8" s="391">
        <f>E8/C8*100</f>
        <v>2.8851667052982153</v>
      </c>
      <c r="G8" s="22">
        <f>G12+G33+G63+G70+G88+G92+G96+G101</f>
        <v>82655</v>
      </c>
      <c r="H8" s="22">
        <f>H12+H33+H63+H70+H88+H92+H96+H101</f>
        <v>81137</v>
      </c>
      <c r="I8" s="22">
        <f>I12+I33+I63+I70+I88+I92+I96+I101</f>
        <v>1518</v>
      </c>
      <c r="J8" s="428">
        <f>I8/G8*100</f>
        <v>1.836549513036114</v>
      </c>
      <c r="K8" s="46">
        <f t="shared" ref="K8:L10" si="0">D8-H8</f>
        <v>-1531</v>
      </c>
      <c r="L8" s="30">
        <f t="shared" si="0"/>
        <v>847</v>
      </c>
      <c r="M8" s="61">
        <f t="shared" ref="M8:N10" si="1">K8/H8*100</f>
        <v>-1.8869319792449806</v>
      </c>
      <c r="N8" s="61">
        <f t="shared" si="1"/>
        <v>55.797101449275367</v>
      </c>
    </row>
    <row r="9" spans="1:16" ht="15" customHeight="1">
      <c r="A9" s="23"/>
      <c r="B9" s="12" t="s">
        <v>4</v>
      </c>
      <c r="C9" s="157">
        <f>C119+C121+C128+C130+C133+C135+C139+C144+C149</f>
        <v>25960</v>
      </c>
      <c r="D9" s="157">
        <f>D119+D121+D128+D130+D133+D135+D139+D144+D149</f>
        <v>25708</v>
      </c>
      <c r="E9" s="157">
        <f>E119+E121+E128+E130+E133+E135+E139+E144+E149</f>
        <v>252</v>
      </c>
      <c r="F9" s="391">
        <f>E9/C9*100</f>
        <v>0.9707241910631742</v>
      </c>
      <c r="G9" s="22">
        <f>G119+G121+G128+G130+G133+G135+G139+G144+G149</f>
        <v>26744</v>
      </c>
      <c r="H9" s="22">
        <f>H119+H121+H128+H130+H133+H135+H139+H144+H149</f>
        <v>26572</v>
      </c>
      <c r="I9" s="22">
        <f>I119+I121+I128+I130+I133+I135+I139+I144+I149</f>
        <v>172</v>
      </c>
      <c r="J9" s="428">
        <f>I9/G9*100</f>
        <v>0.64313490876458279</v>
      </c>
      <c r="K9" s="46">
        <f t="shared" si="0"/>
        <v>-864</v>
      </c>
      <c r="L9" s="30">
        <f t="shared" si="0"/>
        <v>80</v>
      </c>
      <c r="M9" s="61">
        <f t="shared" si="1"/>
        <v>-3.251542977570375</v>
      </c>
      <c r="N9" s="61">
        <f t="shared" si="1"/>
        <v>46.511627906976742</v>
      </c>
    </row>
    <row r="10" spans="1:16" ht="15" customHeight="1">
      <c r="A10" s="23"/>
      <c r="B10" s="12" t="s">
        <v>93</v>
      </c>
      <c r="C10" s="157">
        <f>C164+C181+C185</f>
        <v>8297</v>
      </c>
      <c r="D10" s="157">
        <f>D164+D181+D185</f>
        <v>8224</v>
      </c>
      <c r="E10" s="157">
        <f>E164+E181+E185</f>
        <v>73</v>
      </c>
      <c r="F10" s="391">
        <f>E10/C10*100</f>
        <v>0.87983608533204771</v>
      </c>
      <c r="G10" s="22">
        <f>G164+G181+G185</f>
        <v>9520</v>
      </c>
      <c r="H10" s="22">
        <f>H164+H181+H185</f>
        <v>9466</v>
      </c>
      <c r="I10" s="22">
        <f>I164+I181+I185</f>
        <v>54</v>
      </c>
      <c r="J10" s="428">
        <f>I10/G10*100</f>
        <v>0.5672268907563025</v>
      </c>
      <c r="K10" s="46">
        <f t="shared" si="0"/>
        <v>-1242</v>
      </c>
      <c r="L10" s="30">
        <f t="shared" si="0"/>
        <v>19</v>
      </c>
      <c r="M10" s="61">
        <f t="shared" si="1"/>
        <v>-13.120642298753433</v>
      </c>
      <c r="N10" s="61">
        <f t="shared" si="1"/>
        <v>35.185185185185183</v>
      </c>
    </row>
    <row r="11" spans="1:16" ht="15" customHeight="1">
      <c r="A11" s="23"/>
      <c r="B11" s="12"/>
      <c r="F11" s="187"/>
      <c r="G11" s="23"/>
      <c r="H11" s="23"/>
      <c r="I11" s="23"/>
      <c r="J11" s="11"/>
      <c r="K11" s="54"/>
      <c r="L11" s="32"/>
      <c r="M11" s="62"/>
      <c r="N11" s="62"/>
    </row>
    <row r="12" spans="1:16" ht="16.5" customHeight="1">
      <c r="A12" s="137" t="s">
        <v>13</v>
      </c>
      <c r="B12" s="147"/>
      <c r="C12" s="158">
        <f>SUM(C13:C32)</f>
        <v>11537</v>
      </c>
      <c r="D12" s="158">
        <f>SUM(D13:D32)</f>
        <v>11155</v>
      </c>
      <c r="E12" s="158">
        <f>SUM(E13:E32)</f>
        <v>382</v>
      </c>
      <c r="F12" s="392">
        <f t="shared" ref="F12:F49" si="2">E12/C12*100</f>
        <v>3.3110860709023147</v>
      </c>
      <c r="G12" s="225">
        <f>SUM(G13:G32)</f>
        <v>12105</v>
      </c>
      <c r="H12" s="225">
        <f>SUM(H13:H32)</f>
        <v>11862</v>
      </c>
      <c r="I12" s="225">
        <f>SUM(I13:I32)</f>
        <v>243</v>
      </c>
      <c r="J12" s="429">
        <f t="shared" ref="J12:J49" si="3">I12/G12*100</f>
        <v>2.0074349442379185</v>
      </c>
      <c r="K12" s="255">
        <f>SUM(K13:K32)</f>
        <v>-707</v>
      </c>
      <c r="L12" s="251">
        <f>SUM(L13:L32)</f>
        <v>139</v>
      </c>
      <c r="M12" s="266">
        <f t="shared" ref="M12:N15" si="4">K12/H12*100</f>
        <v>-5.9602090709829705</v>
      </c>
      <c r="N12" s="271">
        <f t="shared" si="4"/>
        <v>57.201646090534972</v>
      </c>
    </row>
    <row r="13" spans="1:16" ht="15" customHeight="1">
      <c r="A13" s="23"/>
      <c r="B13" s="148" t="s">
        <v>94</v>
      </c>
      <c r="C13" s="159">
        <v>986</v>
      </c>
      <c r="D13" s="174">
        <f t="shared" ref="D13:D32" si="5">C13-E13</f>
        <v>980</v>
      </c>
      <c r="E13" s="178">
        <v>6</v>
      </c>
      <c r="F13" s="393">
        <f t="shared" si="2"/>
        <v>0.6085192697768762</v>
      </c>
      <c r="G13" s="226">
        <v>1123</v>
      </c>
      <c r="H13" s="234">
        <f t="shared" ref="H13:H32" si="6">G13-I13</f>
        <v>1112</v>
      </c>
      <c r="I13" s="418">
        <v>11</v>
      </c>
      <c r="J13" s="358">
        <f t="shared" si="3"/>
        <v>0.97951914514692784</v>
      </c>
      <c r="K13" s="256">
        <f t="shared" ref="K13:L32" si="7">D13-H13</f>
        <v>-132</v>
      </c>
      <c r="L13" s="262">
        <f t="shared" si="7"/>
        <v>-5</v>
      </c>
      <c r="M13" s="267">
        <f t="shared" si="4"/>
        <v>-11.870503597122301</v>
      </c>
      <c r="N13" s="449">
        <f t="shared" si="4"/>
        <v>-45.454545454545453</v>
      </c>
    </row>
    <row r="14" spans="1:16" ht="15" customHeight="1">
      <c r="A14" s="23"/>
      <c r="B14" s="149" t="s">
        <v>96</v>
      </c>
      <c r="C14" s="160">
        <v>325</v>
      </c>
      <c r="D14" s="175">
        <f t="shared" si="5"/>
        <v>322</v>
      </c>
      <c r="E14" s="179">
        <v>3</v>
      </c>
      <c r="F14" s="393">
        <f t="shared" si="2"/>
        <v>0.92307692307692324</v>
      </c>
      <c r="G14" s="227">
        <v>368</v>
      </c>
      <c r="H14" s="235">
        <f t="shared" si="6"/>
        <v>366</v>
      </c>
      <c r="I14" s="419">
        <v>2</v>
      </c>
      <c r="J14" s="352">
        <f t="shared" si="3"/>
        <v>0.54347826086956519</v>
      </c>
      <c r="K14" s="256">
        <f t="shared" si="7"/>
        <v>-44</v>
      </c>
      <c r="L14" s="262">
        <f t="shared" si="7"/>
        <v>1</v>
      </c>
      <c r="M14" s="268">
        <f t="shared" si="4"/>
        <v>-12.021857923497267</v>
      </c>
      <c r="N14" s="450">
        <f t="shared" si="4"/>
        <v>50</v>
      </c>
    </row>
    <row r="15" spans="1:16" ht="15" customHeight="1">
      <c r="A15" s="23"/>
      <c r="B15" s="149" t="s">
        <v>98</v>
      </c>
      <c r="C15" s="160">
        <v>296</v>
      </c>
      <c r="D15" s="175">
        <f t="shared" si="5"/>
        <v>286</v>
      </c>
      <c r="E15" s="179">
        <v>10</v>
      </c>
      <c r="F15" s="393">
        <f t="shared" si="2"/>
        <v>3.3783783783783785</v>
      </c>
      <c r="G15" s="227">
        <v>317</v>
      </c>
      <c r="H15" s="235">
        <f t="shared" si="6"/>
        <v>310</v>
      </c>
      <c r="I15" s="419">
        <v>7</v>
      </c>
      <c r="J15" s="352">
        <f t="shared" si="3"/>
        <v>2.2082018927444795</v>
      </c>
      <c r="K15" s="256">
        <f t="shared" si="7"/>
        <v>-24</v>
      </c>
      <c r="L15" s="262">
        <f t="shared" si="7"/>
        <v>3</v>
      </c>
      <c r="M15" s="268">
        <f t="shared" si="4"/>
        <v>-7.741935483870968</v>
      </c>
      <c r="N15" s="450">
        <f t="shared" si="4"/>
        <v>42.857142857142854</v>
      </c>
    </row>
    <row r="16" spans="1:16" ht="15" customHeight="1">
      <c r="A16" s="23"/>
      <c r="B16" s="149" t="s">
        <v>95</v>
      </c>
      <c r="C16" s="160">
        <v>144</v>
      </c>
      <c r="D16" s="175">
        <f t="shared" si="5"/>
        <v>144</v>
      </c>
      <c r="E16" s="378">
        <v>0</v>
      </c>
      <c r="F16" s="394">
        <f t="shared" si="2"/>
        <v>0</v>
      </c>
      <c r="G16" s="227">
        <v>125</v>
      </c>
      <c r="H16" s="235">
        <f t="shared" si="6"/>
        <v>125</v>
      </c>
      <c r="I16" s="378">
        <v>0</v>
      </c>
      <c r="J16" s="430">
        <f t="shared" si="3"/>
        <v>0</v>
      </c>
      <c r="K16" s="256">
        <f t="shared" si="7"/>
        <v>19</v>
      </c>
      <c r="L16" s="263">
        <f t="shared" si="7"/>
        <v>0</v>
      </c>
      <c r="M16" s="268">
        <f t="shared" ref="M16:M49" si="8">K16/H16*100</f>
        <v>15.2</v>
      </c>
      <c r="N16" s="430">
        <v>0</v>
      </c>
    </row>
    <row r="17" spans="1:14" ht="15" customHeight="1">
      <c r="A17" s="23"/>
      <c r="B17" s="149" t="s">
        <v>83</v>
      </c>
      <c r="C17" s="160">
        <v>192</v>
      </c>
      <c r="D17" s="175">
        <f t="shared" si="5"/>
        <v>188</v>
      </c>
      <c r="E17" s="179">
        <v>4</v>
      </c>
      <c r="F17" s="393">
        <f t="shared" si="2"/>
        <v>2.083333333333333</v>
      </c>
      <c r="G17" s="227">
        <v>184</v>
      </c>
      <c r="H17" s="235">
        <f t="shared" si="6"/>
        <v>183</v>
      </c>
      <c r="I17" s="419">
        <v>1</v>
      </c>
      <c r="J17" s="352">
        <f t="shared" si="3"/>
        <v>0.54347826086956519</v>
      </c>
      <c r="K17" s="256">
        <f t="shared" si="7"/>
        <v>5</v>
      </c>
      <c r="L17" s="262">
        <f t="shared" si="7"/>
        <v>3</v>
      </c>
      <c r="M17" s="268">
        <f t="shared" si="8"/>
        <v>2.7322404371584699</v>
      </c>
      <c r="N17" s="450">
        <f>L17/I17*100</f>
        <v>300</v>
      </c>
    </row>
    <row r="18" spans="1:14" ht="15" customHeight="1">
      <c r="A18" s="23"/>
      <c r="B18" s="149" t="s">
        <v>100</v>
      </c>
      <c r="C18" s="160">
        <v>103</v>
      </c>
      <c r="D18" s="175">
        <f t="shared" si="5"/>
        <v>98</v>
      </c>
      <c r="E18" s="179">
        <v>5</v>
      </c>
      <c r="F18" s="393">
        <f t="shared" si="2"/>
        <v>4.8543689320388346</v>
      </c>
      <c r="G18" s="227">
        <v>119</v>
      </c>
      <c r="H18" s="235">
        <f t="shared" si="6"/>
        <v>117</v>
      </c>
      <c r="I18" s="419">
        <v>2</v>
      </c>
      <c r="J18" s="352">
        <f t="shared" si="3"/>
        <v>1.680672268907563</v>
      </c>
      <c r="K18" s="256">
        <f t="shared" si="7"/>
        <v>-19</v>
      </c>
      <c r="L18" s="262">
        <f t="shared" si="7"/>
        <v>3</v>
      </c>
      <c r="M18" s="268">
        <f t="shared" si="8"/>
        <v>-16.239316239316238</v>
      </c>
      <c r="N18" s="450">
        <f>L18/I18*100</f>
        <v>150</v>
      </c>
    </row>
    <row r="19" spans="1:14" ht="15" customHeight="1">
      <c r="A19" s="23"/>
      <c r="B19" s="149" t="s">
        <v>103</v>
      </c>
      <c r="C19" s="160">
        <v>59</v>
      </c>
      <c r="D19" s="175">
        <f t="shared" si="5"/>
        <v>59</v>
      </c>
      <c r="E19" s="378">
        <v>0</v>
      </c>
      <c r="F19" s="394">
        <f t="shared" si="2"/>
        <v>0</v>
      </c>
      <c r="G19" s="227">
        <v>72</v>
      </c>
      <c r="H19" s="235">
        <f t="shared" si="6"/>
        <v>72</v>
      </c>
      <c r="I19" s="378">
        <v>0</v>
      </c>
      <c r="J19" s="430">
        <f t="shared" si="3"/>
        <v>0</v>
      </c>
      <c r="K19" s="256">
        <f t="shared" si="7"/>
        <v>-13</v>
      </c>
      <c r="L19" s="263">
        <f t="shared" si="7"/>
        <v>0</v>
      </c>
      <c r="M19" s="268">
        <f t="shared" si="8"/>
        <v>-18.055555555555554</v>
      </c>
      <c r="N19" s="430">
        <v>0</v>
      </c>
    </row>
    <row r="20" spans="1:14" ht="15" customHeight="1">
      <c r="A20" s="23"/>
      <c r="B20" s="149" t="s">
        <v>104</v>
      </c>
      <c r="C20" s="160">
        <v>634</v>
      </c>
      <c r="D20" s="175">
        <f t="shared" si="5"/>
        <v>612</v>
      </c>
      <c r="E20" s="179">
        <v>22</v>
      </c>
      <c r="F20" s="393">
        <f t="shared" si="2"/>
        <v>3.4700315457413247</v>
      </c>
      <c r="G20" s="227">
        <v>643</v>
      </c>
      <c r="H20" s="235">
        <f t="shared" si="6"/>
        <v>622</v>
      </c>
      <c r="I20" s="419">
        <v>21</v>
      </c>
      <c r="J20" s="352">
        <f t="shared" si="3"/>
        <v>3.2659409020217729</v>
      </c>
      <c r="K20" s="256">
        <f t="shared" si="7"/>
        <v>-10</v>
      </c>
      <c r="L20" s="262">
        <f t="shared" si="7"/>
        <v>1</v>
      </c>
      <c r="M20" s="268">
        <f t="shared" si="8"/>
        <v>-1.607717041800643</v>
      </c>
      <c r="N20" s="450">
        <f>L20/I20*100</f>
        <v>4.7619047619047619</v>
      </c>
    </row>
    <row r="21" spans="1:14" ht="15" customHeight="1">
      <c r="A21" s="23"/>
      <c r="B21" s="149" t="s">
        <v>106</v>
      </c>
      <c r="C21" s="160">
        <v>136</v>
      </c>
      <c r="D21" s="175">
        <f t="shared" si="5"/>
        <v>136</v>
      </c>
      <c r="E21" s="378">
        <v>0</v>
      </c>
      <c r="F21" s="394">
        <f t="shared" si="2"/>
        <v>0</v>
      </c>
      <c r="G21" s="227">
        <v>172</v>
      </c>
      <c r="H21" s="235">
        <f t="shared" si="6"/>
        <v>172</v>
      </c>
      <c r="I21" s="378">
        <v>0</v>
      </c>
      <c r="J21" s="430">
        <f t="shared" si="3"/>
        <v>0</v>
      </c>
      <c r="K21" s="256">
        <f t="shared" si="7"/>
        <v>-36</v>
      </c>
      <c r="L21" s="263">
        <f t="shared" si="7"/>
        <v>0</v>
      </c>
      <c r="M21" s="268">
        <f t="shared" si="8"/>
        <v>-20.930232558139537</v>
      </c>
      <c r="N21" s="430">
        <v>0</v>
      </c>
    </row>
    <row r="22" spans="1:14" ht="15" customHeight="1">
      <c r="A22" s="23"/>
      <c r="B22" s="149" t="s">
        <v>97</v>
      </c>
      <c r="C22" s="160">
        <v>4678</v>
      </c>
      <c r="D22" s="175">
        <f t="shared" si="5"/>
        <v>4491</v>
      </c>
      <c r="E22" s="179">
        <v>187</v>
      </c>
      <c r="F22" s="393">
        <f t="shared" si="2"/>
        <v>3.9974348011970933</v>
      </c>
      <c r="G22" s="227">
        <v>4864</v>
      </c>
      <c r="H22" s="235">
        <f t="shared" si="6"/>
        <v>4756</v>
      </c>
      <c r="I22" s="419">
        <v>108</v>
      </c>
      <c r="J22" s="352">
        <f t="shared" si="3"/>
        <v>2.2203947368421053</v>
      </c>
      <c r="K22" s="256">
        <f t="shared" si="7"/>
        <v>-265</v>
      </c>
      <c r="L22" s="262">
        <f t="shared" si="7"/>
        <v>79</v>
      </c>
      <c r="M22" s="268">
        <f t="shared" si="8"/>
        <v>-5.5719091673675356</v>
      </c>
      <c r="N22" s="450">
        <f>L22/I22*100</f>
        <v>73.148148148148152</v>
      </c>
    </row>
    <row r="23" spans="1:14" ht="15" customHeight="1">
      <c r="A23" s="23"/>
      <c r="B23" s="149" t="s">
        <v>101</v>
      </c>
      <c r="C23" s="160">
        <v>130</v>
      </c>
      <c r="D23" s="175">
        <f t="shared" si="5"/>
        <v>127</v>
      </c>
      <c r="E23" s="179">
        <v>3</v>
      </c>
      <c r="F23" s="393">
        <f t="shared" si="2"/>
        <v>2.3076923076923079</v>
      </c>
      <c r="G23" s="227">
        <v>159</v>
      </c>
      <c r="H23" s="235">
        <f t="shared" si="6"/>
        <v>159</v>
      </c>
      <c r="I23" s="378">
        <v>0</v>
      </c>
      <c r="J23" s="430">
        <f t="shared" si="3"/>
        <v>0</v>
      </c>
      <c r="K23" s="256">
        <f t="shared" si="7"/>
        <v>-32</v>
      </c>
      <c r="L23" s="262">
        <f t="shared" si="7"/>
        <v>3</v>
      </c>
      <c r="M23" s="268">
        <f t="shared" si="8"/>
        <v>-20.125786163522015</v>
      </c>
      <c r="N23" s="430">
        <v>0</v>
      </c>
    </row>
    <row r="24" spans="1:14" ht="15" customHeight="1">
      <c r="A24" s="23"/>
      <c r="B24" s="149" t="s">
        <v>84</v>
      </c>
      <c r="C24" s="160">
        <v>61</v>
      </c>
      <c r="D24" s="175">
        <f t="shared" si="5"/>
        <v>60</v>
      </c>
      <c r="E24" s="179">
        <v>1</v>
      </c>
      <c r="F24" s="393">
        <f t="shared" si="2"/>
        <v>1.639344262295082</v>
      </c>
      <c r="G24" s="227">
        <v>79</v>
      </c>
      <c r="H24" s="235">
        <f t="shared" si="6"/>
        <v>78</v>
      </c>
      <c r="I24" s="419">
        <v>1</v>
      </c>
      <c r="J24" s="352">
        <f t="shared" si="3"/>
        <v>1.2658227848101267</v>
      </c>
      <c r="K24" s="256">
        <f t="shared" si="7"/>
        <v>-18</v>
      </c>
      <c r="L24" s="263">
        <f t="shared" si="7"/>
        <v>0</v>
      </c>
      <c r="M24" s="268">
        <f t="shared" si="8"/>
        <v>-23.076923076923077</v>
      </c>
      <c r="N24" s="430">
        <f t="shared" ref="N24:N42" si="9">L24/I24*100</f>
        <v>0</v>
      </c>
    </row>
    <row r="25" spans="1:14" ht="15" customHeight="1">
      <c r="A25" s="23"/>
      <c r="B25" s="149" t="s">
        <v>107</v>
      </c>
      <c r="C25" s="160">
        <v>225</v>
      </c>
      <c r="D25" s="175">
        <f t="shared" si="5"/>
        <v>220</v>
      </c>
      <c r="E25" s="179">
        <v>5</v>
      </c>
      <c r="F25" s="393">
        <f t="shared" si="2"/>
        <v>2.2222222222222223</v>
      </c>
      <c r="G25" s="227">
        <v>257</v>
      </c>
      <c r="H25" s="235">
        <f t="shared" si="6"/>
        <v>246</v>
      </c>
      <c r="I25" s="419">
        <v>11</v>
      </c>
      <c r="J25" s="352">
        <f t="shared" si="3"/>
        <v>4.2801556420233462</v>
      </c>
      <c r="K25" s="256">
        <f t="shared" si="7"/>
        <v>-26</v>
      </c>
      <c r="L25" s="262">
        <f t="shared" si="7"/>
        <v>-6</v>
      </c>
      <c r="M25" s="268">
        <f t="shared" si="8"/>
        <v>-10.569105691056912</v>
      </c>
      <c r="N25" s="450">
        <f t="shared" si="9"/>
        <v>-54.54545454545454</v>
      </c>
    </row>
    <row r="26" spans="1:14" ht="15" customHeight="1">
      <c r="A26" s="23"/>
      <c r="B26" s="149" t="s">
        <v>108</v>
      </c>
      <c r="C26" s="160">
        <v>155</v>
      </c>
      <c r="D26" s="175">
        <f t="shared" si="5"/>
        <v>129</v>
      </c>
      <c r="E26" s="179">
        <v>26</v>
      </c>
      <c r="F26" s="393">
        <f t="shared" si="2"/>
        <v>16.7741935483871</v>
      </c>
      <c r="G26" s="227">
        <v>142</v>
      </c>
      <c r="H26" s="235">
        <f t="shared" si="6"/>
        <v>122</v>
      </c>
      <c r="I26" s="419">
        <v>20</v>
      </c>
      <c r="J26" s="352">
        <f t="shared" si="3"/>
        <v>14.084507042253522</v>
      </c>
      <c r="K26" s="256">
        <f t="shared" si="7"/>
        <v>7</v>
      </c>
      <c r="L26" s="262">
        <f t="shared" si="7"/>
        <v>6</v>
      </c>
      <c r="M26" s="268">
        <f t="shared" si="8"/>
        <v>5.7377049180327866</v>
      </c>
      <c r="N26" s="450">
        <f t="shared" si="9"/>
        <v>30</v>
      </c>
    </row>
    <row r="27" spans="1:14" ht="15" customHeight="1">
      <c r="A27" s="23"/>
      <c r="B27" s="149" t="s">
        <v>109</v>
      </c>
      <c r="C27" s="160">
        <v>139</v>
      </c>
      <c r="D27" s="175">
        <f t="shared" si="5"/>
        <v>132</v>
      </c>
      <c r="E27" s="179">
        <v>7</v>
      </c>
      <c r="F27" s="393">
        <f t="shared" si="2"/>
        <v>5.0359712230215825</v>
      </c>
      <c r="G27" s="227">
        <v>157</v>
      </c>
      <c r="H27" s="235">
        <f t="shared" si="6"/>
        <v>149</v>
      </c>
      <c r="I27" s="419">
        <v>8</v>
      </c>
      <c r="J27" s="352">
        <f t="shared" si="3"/>
        <v>5.095541401273886</v>
      </c>
      <c r="K27" s="256">
        <f t="shared" si="7"/>
        <v>-17</v>
      </c>
      <c r="L27" s="262">
        <f t="shared" si="7"/>
        <v>-1</v>
      </c>
      <c r="M27" s="268">
        <f t="shared" si="8"/>
        <v>-11.409395973154362</v>
      </c>
      <c r="N27" s="450">
        <f t="shared" si="9"/>
        <v>-12.5</v>
      </c>
    </row>
    <row r="28" spans="1:14" ht="15" customHeight="1">
      <c r="A28" s="23"/>
      <c r="B28" s="149" t="s">
        <v>111</v>
      </c>
      <c r="C28" s="160">
        <v>129</v>
      </c>
      <c r="D28" s="175">
        <f t="shared" si="5"/>
        <v>125</v>
      </c>
      <c r="E28" s="179">
        <v>4</v>
      </c>
      <c r="F28" s="393">
        <f t="shared" si="2"/>
        <v>3.1007751937984498</v>
      </c>
      <c r="G28" s="227">
        <v>151</v>
      </c>
      <c r="H28" s="235">
        <f t="shared" si="6"/>
        <v>145</v>
      </c>
      <c r="I28" s="419">
        <v>6</v>
      </c>
      <c r="J28" s="352">
        <f t="shared" si="3"/>
        <v>3.9735099337748347</v>
      </c>
      <c r="K28" s="256">
        <f t="shared" si="7"/>
        <v>-20</v>
      </c>
      <c r="L28" s="262">
        <f t="shared" si="7"/>
        <v>-2</v>
      </c>
      <c r="M28" s="268">
        <f t="shared" si="8"/>
        <v>-13.793103448275861</v>
      </c>
      <c r="N28" s="450">
        <f t="shared" si="9"/>
        <v>-33.333333333333329</v>
      </c>
    </row>
    <row r="29" spans="1:14" ht="15" customHeight="1">
      <c r="A29" s="23"/>
      <c r="B29" s="149" t="s">
        <v>113</v>
      </c>
      <c r="C29" s="160">
        <v>267</v>
      </c>
      <c r="D29" s="175">
        <f t="shared" si="5"/>
        <v>259</v>
      </c>
      <c r="E29" s="179">
        <v>8</v>
      </c>
      <c r="F29" s="393">
        <f t="shared" si="2"/>
        <v>2.9962546816479403</v>
      </c>
      <c r="G29" s="227">
        <v>301</v>
      </c>
      <c r="H29" s="235">
        <f t="shared" si="6"/>
        <v>292</v>
      </c>
      <c r="I29" s="419">
        <v>9</v>
      </c>
      <c r="J29" s="352">
        <f t="shared" si="3"/>
        <v>2.9900332225913622</v>
      </c>
      <c r="K29" s="256">
        <f t="shared" si="7"/>
        <v>-33</v>
      </c>
      <c r="L29" s="262">
        <f t="shared" si="7"/>
        <v>-1</v>
      </c>
      <c r="M29" s="268">
        <f t="shared" si="8"/>
        <v>-11.301369863013697</v>
      </c>
      <c r="N29" s="450">
        <f t="shared" si="9"/>
        <v>-11.111111111111111</v>
      </c>
    </row>
    <row r="30" spans="1:14" ht="15" customHeight="1">
      <c r="A30" s="23"/>
      <c r="B30" s="149" t="s">
        <v>50</v>
      </c>
      <c r="C30" s="160">
        <v>309</v>
      </c>
      <c r="D30" s="175">
        <f t="shared" si="5"/>
        <v>279</v>
      </c>
      <c r="E30" s="179">
        <v>30</v>
      </c>
      <c r="F30" s="393">
        <f t="shared" si="2"/>
        <v>9.7087378640776691</v>
      </c>
      <c r="G30" s="227">
        <v>274</v>
      </c>
      <c r="H30" s="235">
        <f t="shared" si="6"/>
        <v>257</v>
      </c>
      <c r="I30" s="419">
        <v>17</v>
      </c>
      <c r="J30" s="352">
        <f t="shared" si="3"/>
        <v>6.2043795620437958</v>
      </c>
      <c r="K30" s="256">
        <f t="shared" si="7"/>
        <v>22</v>
      </c>
      <c r="L30" s="262">
        <f t="shared" si="7"/>
        <v>13</v>
      </c>
      <c r="M30" s="268">
        <f t="shared" si="8"/>
        <v>8.5603112840466924</v>
      </c>
      <c r="N30" s="450">
        <f t="shared" si="9"/>
        <v>76.470588235294116</v>
      </c>
    </row>
    <row r="31" spans="1:14" ht="15" customHeight="1">
      <c r="A31" s="23"/>
      <c r="B31" s="149" t="s">
        <v>114</v>
      </c>
      <c r="C31" s="160">
        <v>1512</v>
      </c>
      <c r="D31" s="175">
        <f t="shared" si="5"/>
        <v>1478</v>
      </c>
      <c r="E31" s="179">
        <v>34</v>
      </c>
      <c r="F31" s="393">
        <f t="shared" si="2"/>
        <v>2.2486772486772484</v>
      </c>
      <c r="G31" s="227">
        <v>1543</v>
      </c>
      <c r="H31" s="235">
        <f t="shared" si="6"/>
        <v>1531</v>
      </c>
      <c r="I31" s="419">
        <v>12</v>
      </c>
      <c r="J31" s="352">
        <f t="shared" si="3"/>
        <v>0.77770576798444591</v>
      </c>
      <c r="K31" s="256">
        <f t="shared" si="7"/>
        <v>-53</v>
      </c>
      <c r="L31" s="262">
        <f t="shared" si="7"/>
        <v>22</v>
      </c>
      <c r="M31" s="268">
        <f t="shared" si="8"/>
        <v>-3.4617896799477466</v>
      </c>
      <c r="N31" s="450">
        <f t="shared" si="9"/>
        <v>183.33333333333331</v>
      </c>
    </row>
    <row r="32" spans="1:14" ht="15" customHeight="1">
      <c r="A32" s="23"/>
      <c r="B32" s="149" t="s">
        <v>29</v>
      </c>
      <c r="C32" s="160">
        <v>1057</v>
      </c>
      <c r="D32" s="175">
        <f t="shared" si="5"/>
        <v>1030</v>
      </c>
      <c r="E32" s="179">
        <v>27</v>
      </c>
      <c r="F32" s="393">
        <f t="shared" si="2"/>
        <v>2.5543992431409648</v>
      </c>
      <c r="G32" s="227">
        <v>1055</v>
      </c>
      <c r="H32" s="235">
        <f t="shared" si="6"/>
        <v>1048</v>
      </c>
      <c r="I32" s="419">
        <v>7</v>
      </c>
      <c r="J32" s="352">
        <f t="shared" si="3"/>
        <v>0.6635071090047393</v>
      </c>
      <c r="K32" s="256">
        <f t="shared" si="7"/>
        <v>-18</v>
      </c>
      <c r="L32" s="262">
        <f t="shared" si="7"/>
        <v>20</v>
      </c>
      <c r="M32" s="269">
        <f t="shared" si="8"/>
        <v>-1.717557251908397</v>
      </c>
      <c r="N32" s="451">
        <f t="shared" si="9"/>
        <v>285.71428571428572</v>
      </c>
    </row>
    <row r="33" spans="1:246" ht="16.5" customHeight="1">
      <c r="A33" s="137" t="s">
        <v>3</v>
      </c>
      <c r="B33" s="147"/>
      <c r="C33" s="158">
        <f>SUM(C34:C49)</f>
        <v>16408</v>
      </c>
      <c r="D33" s="158">
        <f>SUM(D34:D49)</f>
        <v>15965</v>
      </c>
      <c r="E33" s="158">
        <f>SUM(E34:E49)</f>
        <v>443</v>
      </c>
      <c r="F33" s="392">
        <f t="shared" si="2"/>
        <v>2.6999024865919066</v>
      </c>
      <c r="G33" s="225">
        <f>SUM(G34:G49)</f>
        <v>16230</v>
      </c>
      <c r="H33" s="225">
        <f>SUM(H34:H49)</f>
        <v>15958</v>
      </c>
      <c r="I33" s="225">
        <f>SUM(I34:I49)</f>
        <v>272</v>
      </c>
      <c r="J33" s="429">
        <f t="shared" si="3"/>
        <v>1.6759088108441158</v>
      </c>
      <c r="K33" s="255">
        <f t="shared" ref="K33:K49" si="10">D33-H33</f>
        <v>7</v>
      </c>
      <c r="L33" s="251">
        <f>SUM(L34:L49)</f>
        <v>171</v>
      </c>
      <c r="M33" s="446">
        <f t="shared" si="8"/>
        <v>4.386514600827171e-002</v>
      </c>
      <c r="N33" s="271">
        <f t="shared" si="9"/>
        <v>62.867647058823529</v>
      </c>
    </row>
    <row r="34" spans="1:246" s="23" customFormat="1" ht="15" customHeight="1">
      <c r="B34" s="150" t="s">
        <v>116</v>
      </c>
      <c r="C34" s="161">
        <v>673</v>
      </c>
      <c r="D34" s="176">
        <f t="shared" ref="D34:D49" si="11">C34-E34</f>
        <v>653</v>
      </c>
      <c r="E34" s="379">
        <v>20</v>
      </c>
      <c r="F34" s="395">
        <f t="shared" si="2"/>
        <v>2.9717682020802374</v>
      </c>
      <c r="G34" s="228">
        <v>655</v>
      </c>
      <c r="H34" s="236">
        <f t="shared" ref="H34:H49" si="12">G34-I34</f>
        <v>644</v>
      </c>
      <c r="I34" s="420">
        <v>11</v>
      </c>
      <c r="J34" s="351">
        <f t="shared" si="3"/>
        <v>1.6793893129770994</v>
      </c>
      <c r="K34" s="256">
        <f t="shared" si="10"/>
        <v>9</v>
      </c>
      <c r="L34" s="262">
        <f t="shared" ref="L34:L49" si="13">E34-I34</f>
        <v>9</v>
      </c>
      <c r="M34" s="267">
        <f t="shared" si="8"/>
        <v>1.3975155279503106</v>
      </c>
      <c r="N34" s="449">
        <f t="shared" si="9"/>
        <v>81.818181818181827</v>
      </c>
    </row>
    <row r="35" spans="1:246" ht="15" customHeight="1">
      <c r="A35" s="23"/>
      <c r="B35" s="148" t="s">
        <v>118</v>
      </c>
      <c r="C35" s="159">
        <v>226</v>
      </c>
      <c r="D35" s="174">
        <f t="shared" si="11"/>
        <v>222</v>
      </c>
      <c r="E35" s="178">
        <v>4</v>
      </c>
      <c r="F35" s="393">
        <f t="shared" si="2"/>
        <v>1.7699115044247788</v>
      </c>
      <c r="G35" s="226">
        <v>245</v>
      </c>
      <c r="H35" s="234">
        <f t="shared" si="12"/>
        <v>242</v>
      </c>
      <c r="I35" s="418">
        <v>3</v>
      </c>
      <c r="J35" s="358">
        <f t="shared" si="3"/>
        <v>1.2244897959183674</v>
      </c>
      <c r="K35" s="256">
        <f t="shared" si="10"/>
        <v>-20</v>
      </c>
      <c r="L35" s="262">
        <f t="shared" si="13"/>
        <v>1</v>
      </c>
      <c r="M35" s="268">
        <f t="shared" si="8"/>
        <v>-8.2644628099173563</v>
      </c>
      <c r="N35" s="450">
        <f t="shared" si="9"/>
        <v>33.333333333333329</v>
      </c>
    </row>
    <row r="36" spans="1:246" ht="15" customHeight="1">
      <c r="A36" s="23"/>
      <c r="B36" s="149" t="s">
        <v>119</v>
      </c>
      <c r="C36" s="160">
        <v>1814</v>
      </c>
      <c r="D36" s="174">
        <f t="shared" si="11"/>
        <v>1752</v>
      </c>
      <c r="E36" s="179">
        <v>62</v>
      </c>
      <c r="F36" s="393">
        <f t="shared" si="2"/>
        <v>3.4178610804851157</v>
      </c>
      <c r="G36" s="227">
        <v>1719</v>
      </c>
      <c r="H36" s="235">
        <f t="shared" si="12"/>
        <v>1664</v>
      </c>
      <c r="I36" s="419">
        <v>55</v>
      </c>
      <c r="J36" s="352">
        <f t="shared" si="3"/>
        <v>3.1995346131471787</v>
      </c>
      <c r="K36" s="256">
        <f t="shared" si="10"/>
        <v>88</v>
      </c>
      <c r="L36" s="262">
        <f t="shared" si="13"/>
        <v>7</v>
      </c>
      <c r="M36" s="268">
        <f t="shared" si="8"/>
        <v>5.2884615384615383</v>
      </c>
      <c r="N36" s="450">
        <f t="shared" si="9"/>
        <v>12.727272727272727</v>
      </c>
    </row>
    <row r="37" spans="1:246" ht="15" customHeight="1">
      <c r="A37" s="23"/>
      <c r="B37" s="149" t="s">
        <v>120</v>
      </c>
      <c r="C37" s="160">
        <v>3019</v>
      </c>
      <c r="D37" s="174">
        <f t="shared" si="11"/>
        <v>2942</v>
      </c>
      <c r="E37" s="179">
        <v>77</v>
      </c>
      <c r="F37" s="393">
        <f t="shared" si="2"/>
        <v>2.5505134150380924</v>
      </c>
      <c r="G37" s="227">
        <v>2998</v>
      </c>
      <c r="H37" s="235">
        <f t="shared" si="12"/>
        <v>2949</v>
      </c>
      <c r="I37" s="419">
        <v>49</v>
      </c>
      <c r="J37" s="352">
        <f t="shared" si="3"/>
        <v>1.6344229486324215</v>
      </c>
      <c r="K37" s="256">
        <f t="shared" si="10"/>
        <v>-7</v>
      </c>
      <c r="L37" s="262">
        <f t="shared" si="13"/>
        <v>28</v>
      </c>
      <c r="M37" s="268">
        <f t="shared" si="8"/>
        <v>-0.23736859952526282</v>
      </c>
      <c r="N37" s="450">
        <f t="shared" si="9"/>
        <v>57.142857142857139</v>
      </c>
    </row>
    <row r="38" spans="1:246" ht="15" customHeight="1">
      <c r="A38" s="23"/>
      <c r="B38" s="149" t="s">
        <v>80</v>
      </c>
      <c r="C38" s="160">
        <v>874</v>
      </c>
      <c r="D38" s="174">
        <f t="shared" si="11"/>
        <v>856</v>
      </c>
      <c r="E38" s="179">
        <v>18</v>
      </c>
      <c r="F38" s="393">
        <f t="shared" si="2"/>
        <v>2.0594965675057209</v>
      </c>
      <c r="G38" s="227">
        <v>902</v>
      </c>
      <c r="H38" s="235">
        <f t="shared" si="12"/>
        <v>890</v>
      </c>
      <c r="I38" s="419">
        <v>12</v>
      </c>
      <c r="J38" s="352">
        <f t="shared" si="3"/>
        <v>1.3303769401330376</v>
      </c>
      <c r="K38" s="256">
        <f t="shared" si="10"/>
        <v>-34</v>
      </c>
      <c r="L38" s="262">
        <f t="shared" si="13"/>
        <v>6</v>
      </c>
      <c r="M38" s="268">
        <f t="shared" si="8"/>
        <v>-3.8202247191011236</v>
      </c>
      <c r="N38" s="450">
        <f t="shared" si="9"/>
        <v>50</v>
      </c>
    </row>
    <row r="39" spans="1:246" ht="15" customHeight="1">
      <c r="A39" s="23"/>
      <c r="B39" s="149" t="s">
        <v>121</v>
      </c>
      <c r="C39" s="160">
        <v>2795</v>
      </c>
      <c r="D39" s="174">
        <f t="shared" si="11"/>
        <v>2725</v>
      </c>
      <c r="E39" s="179">
        <v>70</v>
      </c>
      <c r="F39" s="393">
        <f t="shared" si="2"/>
        <v>2.5044722719141324</v>
      </c>
      <c r="G39" s="227">
        <v>2725</v>
      </c>
      <c r="H39" s="235">
        <f t="shared" si="12"/>
        <v>2671</v>
      </c>
      <c r="I39" s="419">
        <v>54</v>
      </c>
      <c r="J39" s="352">
        <f t="shared" si="3"/>
        <v>1.9816513761467887</v>
      </c>
      <c r="K39" s="256">
        <f t="shared" si="10"/>
        <v>54</v>
      </c>
      <c r="L39" s="262">
        <f t="shared" si="13"/>
        <v>16</v>
      </c>
      <c r="M39" s="268">
        <f t="shared" si="8"/>
        <v>2.0217147135904159</v>
      </c>
      <c r="N39" s="450">
        <f t="shared" si="9"/>
        <v>29.629629629629626</v>
      </c>
    </row>
    <row r="40" spans="1:246" ht="15" customHeight="1">
      <c r="A40" s="23"/>
      <c r="B40" s="149" t="s">
        <v>123</v>
      </c>
      <c r="C40" s="160">
        <v>597</v>
      </c>
      <c r="D40" s="174">
        <f t="shared" si="11"/>
        <v>588</v>
      </c>
      <c r="E40" s="179">
        <v>9</v>
      </c>
      <c r="F40" s="393">
        <f t="shared" si="2"/>
        <v>1.5075376884422109</v>
      </c>
      <c r="G40" s="227">
        <v>581</v>
      </c>
      <c r="H40" s="235">
        <f t="shared" si="12"/>
        <v>580</v>
      </c>
      <c r="I40" s="419">
        <v>1</v>
      </c>
      <c r="J40" s="352">
        <f t="shared" si="3"/>
        <v>0.17211703958691912</v>
      </c>
      <c r="K40" s="256">
        <f t="shared" si="10"/>
        <v>8</v>
      </c>
      <c r="L40" s="262">
        <f t="shared" si="13"/>
        <v>8</v>
      </c>
      <c r="M40" s="268">
        <f t="shared" si="8"/>
        <v>1.3793103448275863</v>
      </c>
      <c r="N40" s="450">
        <f t="shared" si="9"/>
        <v>800</v>
      </c>
    </row>
    <row r="41" spans="1:246" ht="15" customHeight="1">
      <c r="A41" s="23"/>
      <c r="B41" s="149" t="s">
        <v>15</v>
      </c>
      <c r="C41" s="160">
        <v>884</v>
      </c>
      <c r="D41" s="174">
        <f t="shared" si="11"/>
        <v>841</v>
      </c>
      <c r="E41" s="179">
        <v>43</v>
      </c>
      <c r="F41" s="393">
        <f t="shared" si="2"/>
        <v>4.8642533936651589</v>
      </c>
      <c r="G41" s="227">
        <v>815</v>
      </c>
      <c r="H41" s="416">
        <f t="shared" si="12"/>
        <v>797</v>
      </c>
      <c r="I41" s="419">
        <v>18</v>
      </c>
      <c r="J41" s="352">
        <f t="shared" si="3"/>
        <v>2.2085889570552149</v>
      </c>
      <c r="K41" s="256">
        <f t="shared" si="10"/>
        <v>44</v>
      </c>
      <c r="L41" s="262">
        <f t="shared" si="13"/>
        <v>25</v>
      </c>
      <c r="M41" s="268">
        <f t="shared" si="8"/>
        <v>5.520702634880803</v>
      </c>
      <c r="N41" s="450">
        <f t="shared" si="9"/>
        <v>138.88888888888889</v>
      </c>
    </row>
    <row r="42" spans="1:246" ht="15" customHeight="1">
      <c r="A42" s="23"/>
      <c r="B42" s="149" t="s">
        <v>124</v>
      </c>
      <c r="C42" s="160">
        <v>266</v>
      </c>
      <c r="D42" s="174">
        <f t="shared" si="11"/>
        <v>265</v>
      </c>
      <c r="E42" s="179">
        <v>1</v>
      </c>
      <c r="F42" s="393">
        <f t="shared" si="2"/>
        <v>0.37593984962406007</v>
      </c>
      <c r="G42" s="227">
        <v>291</v>
      </c>
      <c r="H42" s="235">
        <f t="shared" si="12"/>
        <v>290</v>
      </c>
      <c r="I42" s="419">
        <v>1</v>
      </c>
      <c r="J42" s="352">
        <f t="shared" si="3"/>
        <v>0.3436426116838488</v>
      </c>
      <c r="K42" s="256">
        <f t="shared" si="10"/>
        <v>-25</v>
      </c>
      <c r="L42" s="263">
        <f t="shared" si="13"/>
        <v>0</v>
      </c>
      <c r="M42" s="268">
        <f t="shared" si="8"/>
        <v>-8.6206896551724146</v>
      </c>
      <c r="N42" s="430">
        <f t="shared" si="9"/>
        <v>0</v>
      </c>
    </row>
    <row r="43" spans="1:246" ht="15" customHeight="1">
      <c r="A43" s="23"/>
      <c r="B43" s="149" t="s">
        <v>125</v>
      </c>
      <c r="C43" s="160">
        <v>161</v>
      </c>
      <c r="D43" s="174">
        <f t="shared" si="11"/>
        <v>160</v>
      </c>
      <c r="E43" s="179">
        <v>1</v>
      </c>
      <c r="F43" s="393">
        <f t="shared" si="2"/>
        <v>0.6211180124223602</v>
      </c>
      <c r="G43" s="227">
        <v>168</v>
      </c>
      <c r="H43" s="235">
        <f t="shared" si="12"/>
        <v>168</v>
      </c>
      <c r="I43" s="378">
        <v>0</v>
      </c>
      <c r="J43" s="430">
        <f t="shared" si="3"/>
        <v>0</v>
      </c>
      <c r="K43" s="256">
        <f t="shared" si="10"/>
        <v>-8</v>
      </c>
      <c r="L43" s="262">
        <f t="shared" si="13"/>
        <v>1</v>
      </c>
      <c r="M43" s="268">
        <f t="shared" si="8"/>
        <v>-4.7619047619047619</v>
      </c>
      <c r="N43" s="430">
        <v>0</v>
      </c>
    </row>
    <row r="44" spans="1:246" ht="15" customHeight="1">
      <c r="A44" s="23"/>
      <c r="B44" s="149" t="s">
        <v>127</v>
      </c>
      <c r="C44" s="160">
        <v>69</v>
      </c>
      <c r="D44" s="174">
        <f t="shared" si="11"/>
        <v>69</v>
      </c>
      <c r="E44" s="378">
        <v>0</v>
      </c>
      <c r="F44" s="394">
        <f t="shared" si="2"/>
        <v>0</v>
      </c>
      <c r="G44" s="227">
        <v>84</v>
      </c>
      <c r="H44" s="235">
        <f t="shared" si="12"/>
        <v>84</v>
      </c>
      <c r="I44" s="378">
        <v>0</v>
      </c>
      <c r="J44" s="430">
        <f t="shared" si="3"/>
        <v>0</v>
      </c>
      <c r="K44" s="256">
        <f t="shared" si="10"/>
        <v>-15</v>
      </c>
      <c r="L44" s="263">
        <f t="shared" si="13"/>
        <v>0</v>
      </c>
      <c r="M44" s="268">
        <f t="shared" si="8"/>
        <v>-17.857142857142858</v>
      </c>
      <c r="N44" s="430">
        <v>0</v>
      </c>
    </row>
    <row r="45" spans="1:246" ht="15" customHeight="1">
      <c r="A45" s="23"/>
      <c r="B45" s="149" t="s">
        <v>128</v>
      </c>
      <c r="C45" s="160">
        <v>771</v>
      </c>
      <c r="D45" s="174">
        <f t="shared" si="11"/>
        <v>746</v>
      </c>
      <c r="E45" s="179">
        <v>25</v>
      </c>
      <c r="F45" s="393">
        <f t="shared" si="2"/>
        <v>3.2425421530479901</v>
      </c>
      <c r="G45" s="227">
        <v>858</v>
      </c>
      <c r="H45" s="235">
        <f t="shared" si="12"/>
        <v>849</v>
      </c>
      <c r="I45" s="419">
        <v>9</v>
      </c>
      <c r="J45" s="352">
        <f t="shared" si="3"/>
        <v>1.048951048951049</v>
      </c>
      <c r="K45" s="256">
        <f t="shared" si="10"/>
        <v>-103</v>
      </c>
      <c r="L45" s="262">
        <f t="shared" si="13"/>
        <v>16</v>
      </c>
      <c r="M45" s="268">
        <f t="shared" si="8"/>
        <v>-12.131919905771497</v>
      </c>
      <c r="N45" s="450">
        <f>L45/I45*100</f>
        <v>177.77777777777777</v>
      </c>
    </row>
    <row r="46" spans="1:246" ht="15" customHeight="1">
      <c r="A46" s="23"/>
      <c r="B46" s="149" t="s">
        <v>130</v>
      </c>
      <c r="C46" s="160">
        <v>2978</v>
      </c>
      <c r="D46" s="174">
        <f t="shared" si="11"/>
        <v>2889</v>
      </c>
      <c r="E46" s="179">
        <v>89</v>
      </c>
      <c r="F46" s="393">
        <f t="shared" si="2"/>
        <v>2.9885829415715248</v>
      </c>
      <c r="G46" s="227">
        <v>2838</v>
      </c>
      <c r="H46" s="235">
        <f t="shared" si="12"/>
        <v>2787</v>
      </c>
      <c r="I46" s="419">
        <v>51</v>
      </c>
      <c r="J46" s="352">
        <f t="shared" si="3"/>
        <v>1.7970401691331923</v>
      </c>
      <c r="K46" s="256">
        <f t="shared" si="10"/>
        <v>102</v>
      </c>
      <c r="L46" s="262">
        <f t="shared" si="13"/>
        <v>38</v>
      </c>
      <c r="M46" s="268">
        <f t="shared" si="8"/>
        <v>3.6598493003229282</v>
      </c>
      <c r="N46" s="450">
        <f>L46/I46*100</f>
        <v>74.509803921568633</v>
      </c>
    </row>
    <row r="47" spans="1:246" ht="15" customHeight="1">
      <c r="A47" s="23"/>
      <c r="B47" s="149" t="s">
        <v>131</v>
      </c>
      <c r="C47" s="160">
        <v>198</v>
      </c>
      <c r="D47" s="174">
        <f t="shared" si="11"/>
        <v>192</v>
      </c>
      <c r="E47" s="179">
        <v>6</v>
      </c>
      <c r="F47" s="393">
        <f t="shared" si="2"/>
        <v>3.0303030303030303</v>
      </c>
      <c r="G47" s="227">
        <v>191</v>
      </c>
      <c r="H47" s="235">
        <f t="shared" si="12"/>
        <v>191</v>
      </c>
      <c r="I47" s="378">
        <v>0</v>
      </c>
      <c r="J47" s="430">
        <f t="shared" si="3"/>
        <v>0</v>
      </c>
      <c r="K47" s="256">
        <f t="shared" si="10"/>
        <v>1</v>
      </c>
      <c r="L47" s="262">
        <f t="shared" si="13"/>
        <v>6</v>
      </c>
      <c r="M47" s="268">
        <f t="shared" si="8"/>
        <v>0.52356020942408377</v>
      </c>
      <c r="N47" s="430">
        <v>0</v>
      </c>
    </row>
    <row r="48" spans="1:246" ht="15" customHeight="1">
      <c r="A48" s="23"/>
      <c r="B48" s="149" t="s">
        <v>133</v>
      </c>
      <c r="C48" s="160">
        <v>452</v>
      </c>
      <c r="D48" s="174">
        <f t="shared" si="11"/>
        <v>441</v>
      </c>
      <c r="E48" s="179">
        <v>11</v>
      </c>
      <c r="F48" s="393">
        <f t="shared" si="2"/>
        <v>2.4336283185840708</v>
      </c>
      <c r="G48" s="227">
        <v>503</v>
      </c>
      <c r="H48" s="235">
        <f t="shared" si="12"/>
        <v>501</v>
      </c>
      <c r="I48" s="419">
        <v>2</v>
      </c>
      <c r="J48" s="352">
        <f t="shared" si="3"/>
        <v>0.39761431411530807</v>
      </c>
      <c r="K48" s="256">
        <f t="shared" si="10"/>
        <v>-60</v>
      </c>
      <c r="L48" s="262">
        <f t="shared" si="13"/>
        <v>9</v>
      </c>
      <c r="M48" s="268">
        <f t="shared" si="8"/>
        <v>-11.976047904191617</v>
      </c>
      <c r="N48" s="450">
        <f>L48/I48*100</f>
        <v>450</v>
      </c>
    </row>
    <row r="49" spans="1:14" ht="15" customHeight="1">
      <c r="A49" s="23"/>
      <c r="B49" s="151" t="s">
        <v>135</v>
      </c>
      <c r="C49" s="162">
        <v>631</v>
      </c>
      <c r="D49" s="177">
        <f t="shared" si="11"/>
        <v>624</v>
      </c>
      <c r="E49" s="180">
        <v>7</v>
      </c>
      <c r="F49" s="396">
        <f t="shared" si="2"/>
        <v>1.1093502377179081</v>
      </c>
      <c r="G49" s="229">
        <v>657</v>
      </c>
      <c r="H49" s="237">
        <f t="shared" si="12"/>
        <v>651</v>
      </c>
      <c r="I49" s="421">
        <v>6</v>
      </c>
      <c r="J49" s="359">
        <f t="shared" si="3"/>
        <v>0.91324200913242004</v>
      </c>
      <c r="K49" s="256">
        <f t="shared" si="10"/>
        <v>-27</v>
      </c>
      <c r="L49" s="262">
        <f t="shared" si="13"/>
        <v>1</v>
      </c>
      <c r="M49" s="268">
        <f t="shared" si="8"/>
        <v>-4.1474654377880187</v>
      </c>
      <c r="N49" s="451">
        <f>L49/I49*100</f>
        <v>16.666666666666664</v>
      </c>
    </row>
    <row r="50" spans="1:14" s="94" customFormat="1" ht="15" customHeight="1">
      <c r="A50" s="138"/>
      <c r="B50" s="138"/>
      <c r="C50" s="163"/>
      <c r="D50" s="163"/>
      <c r="E50" s="163"/>
      <c r="F50" s="163"/>
      <c r="G50" s="138"/>
      <c r="H50" s="138"/>
      <c r="I50" s="138"/>
      <c r="J50" s="138"/>
      <c r="K50" s="257"/>
      <c r="L50" s="257"/>
      <c r="M50" s="257"/>
      <c r="N50" s="276"/>
    </row>
    <row r="51" spans="1:14" s="94" customFormat="1" ht="15" customHeight="1">
      <c r="C51" s="164"/>
      <c r="D51" s="164"/>
      <c r="E51" s="164"/>
      <c r="F51" s="164"/>
      <c r="K51" s="85"/>
      <c r="L51" s="85"/>
      <c r="M51" s="85"/>
      <c r="N51" s="103"/>
    </row>
    <row r="52" spans="1:14" ht="28.5" customHeight="1">
      <c r="A52" s="7" t="s">
        <v>117</v>
      </c>
      <c r="B52" s="143"/>
    </row>
    <row r="53" spans="1:14" ht="16.5" customHeight="1">
      <c r="A53" s="133" t="s">
        <v>89</v>
      </c>
      <c r="B53" s="144"/>
      <c r="C53" s="154" t="s">
        <v>56</v>
      </c>
      <c r="D53" s="173"/>
      <c r="E53" s="173"/>
      <c r="F53" s="173"/>
      <c r="G53" s="26" t="s">
        <v>221</v>
      </c>
      <c r="H53" s="26"/>
      <c r="I53" s="26"/>
      <c r="J53" s="42"/>
      <c r="K53" s="50" t="s">
        <v>71</v>
      </c>
      <c r="L53" s="57"/>
      <c r="M53" s="60" t="s">
        <v>72</v>
      </c>
      <c r="N53" s="60"/>
    </row>
    <row r="54" spans="1:14" ht="16.5" customHeight="1">
      <c r="A54" s="134"/>
      <c r="B54" s="145"/>
      <c r="C54" s="106" t="s">
        <v>73</v>
      </c>
      <c r="D54" s="106" t="s">
        <v>66</v>
      </c>
      <c r="E54" s="106" t="s">
        <v>68</v>
      </c>
      <c r="F54" s="389" t="s">
        <v>82</v>
      </c>
      <c r="G54" s="106" t="s">
        <v>73</v>
      </c>
      <c r="H54" s="106" t="s">
        <v>66</v>
      </c>
      <c r="I54" s="106" t="s">
        <v>68</v>
      </c>
      <c r="J54" s="106" t="s">
        <v>82</v>
      </c>
      <c r="K54" s="119" t="s">
        <v>66</v>
      </c>
      <c r="L54" s="119" t="s">
        <v>68</v>
      </c>
      <c r="M54" s="119" t="s">
        <v>66</v>
      </c>
      <c r="N54" s="448" t="s">
        <v>68</v>
      </c>
    </row>
    <row r="55" spans="1:14" ht="28.5" customHeight="1">
      <c r="A55" s="135"/>
      <c r="B55" s="146"/>
      <c r="C55" s="107"/>
      <c r="D55" s="107"/>
      <c r="E55" s="107"/>
      <c r="F55" s="185"/>
      <c r="G55" s="107"/>
      <c r="H55" s="107"/>
      <c r="I55" s="107"/>
      <c r="J55" s="107"/>
      <c r="K55" s="52"/>
      <c r="L55" s="52"/>
      <c r="M55" s="52"/>
      <c r="N55" s="70"/>
    </row>
    <row r="56" spans="1:14" ht="12" customHeight="1">
      <c r="A56" s="23"/>
      <c r="B56" s="11"/>
      <c r="C56" s="156"/>
      <c r="D56" s="156"/>
      <c r="E56" s="156"/>
      <c r="F56" s="390"/>
      <c r="G56" s="20"/>
      <c r="H56" s="20"/>
      <c r="I56" s="20"/>
      <c r="J56" s="8"/>
      <c r="K56" s="53"/>
      <c r="L56" s="58"/>
      <c r="M56" s="35"/>
      <c r="N56" s="35"/>
    </row>
    <row r="57" spans="1:14" ht="15" customHeight="1">
      <c r="A57" s="136" t="s">
        <v>1</v>
      </c>
      <c r="B57" s="12"/>
      <c r="C57" s="157">
        <v>116228</v>
      </c>
      <c r="D57" s="157">
        <v>113538</v>
      </c>
      <c r="E57" s="157">
        <v>2690</v>
      </c>
      <c r="F57" s="391">
        <f>E57/C57*100</f>
        <v>2.3144164917231649</v>
      </c>
      <c r="G57" s="21">
        <v>118919</v>
      </c>
      <c r="H57" s="21">
        <v>117175</v>
      </c>
      <c r="I57" s="21">
        <v>1744</v>
      </c>
      <c r="J57" s="428">
        <f>I57/G57*100</f>
        <v>1.4665444546287809</v>
      </c>
      <c r="K57" s="46">
        <f>D57-H57</f>
        <v>-3637</v>
      </c>
      <c r="L57" s="30">
        <f>E57-I57</f>
        <v>946</v>
      </c>
      <c r="M57" s="61">
        <f>K57/H57*100</f>
        <v>-3.1039044164710905</v>
      </c>
      <c r="N57" s="61">
        <f>L57/I57*100</f>
        <v>54.243119266055054</v>
      </c>
    </row>
    <row r="58" spans="1:14" ht="10.5" customHeight="1">
      <c r="A58" s="23"/>
      <c r="B58" s="13"/>
      <c r="C58" s="157"/>
      <c r="D58" s="157"/>
      <c r="E58" s="157"/>
      <c r="F58" s="391"/>
      <c r="G58" s="21"/>
      <c r="H58" s="21"/>
      <c r="I58" s="21"/>
      <c r="J58" s="428"/>
      <c r="K58" s="46"/>
      <c r="L58" s="30"/>
      <c r="M58" s="61"/>
      <c r="N58" s="61"/>
    </row>
    <row r="59" spans="1:14" ht="15" customHeight="1">
      <c r="A59" s="23"/>
      <c r="B59" s="12" t="s">
        <v>90</v>
      </c>
      <c r="C59" s="157">
        <v>81971</v>
      </c>
      <c r="D59" s="157">
        <v>79606</v>
      </c>
      <c r="E59" s="157">
        <v>2365</v>
      </c>
      <c r="F59" s="391">
        <f>E59/C59*100</f>
        <v>2.8851667052982153</v>
      </c>
      <c r="G59" s="22">
        <v>82655</v>
      </c>
      <c r="H59" s="22">
        <v>81137</v>
      </c>
      <c r="I59" s="22">
        <v>1518</v>
      </c>
      <c r="J59" s="428">
        <f>I59/G59*100</f>
        <v>1.836549513036114</v>
      </c>
      <c r="K59" s="46">
        <f t="shared" ref="K59:L61" si="14">D59-H59</f>
        <v>-1531</v>
      </c>
      <c r="L59" s="30">
        <f t="shared" si="14"/>
        <v>847</v>
      </c>
      <c r="M59" s="61">
        <f t="shared" ref="M59:N61" si="15">K59/H59*100</f>
        <v>-1.8869319792449806</v>
      </c>
      <c r="N59" s="61">
        <f t="shared" si="15"/>
        <v>55.797101449275367</v>
      </c>
    </row>
    <row r="60" spans="1:14" ht="15" customHeight="1">
      <c r="A60" s="23"/>
      <c r="B60" s="12" t="s">
        <v>4</v>
      </c>
      <c r="C60" s="157">
        <v>25960</v>
      </c>
      <c r="D60" s="157">
        <v>25708</v>
      </c>
      <c r="E60" s="157">
        <v>252</v>
      </c>
      <c r="F60" s="391">
        <f>E60/C60*100</f>
        <v>0.9707241910631742</v>
      </c>
      <c r="G60" s="22">
        <v>26744</v>
      </c>
      <c r="H60" s="22">
        <v>26572</v>
      </c>
      <c r="I60" s="22">
        <v>172</v>
      </c>
      <c r="J60" s="428">
        <f>I60/G60*100</f>
        <v>0.64313490876458279</v>
      </c>
      <c r="K60" s="46">
        <f t="shared" si="14"/>
        <v>-864</v>
      </c>
      <c r="L60" s="30">
        <f t="shared" si="14"/>
        <v>80</v>
      </c>
      <c r="M60" s="61">
        <f t="shared" si="15"/>
        <v>-3.251542977570375</v>
      </c>
      <c r="N60" s="61">
        <f t="shared" si="15"/>
        <v>46.511627906976742</v>
      </c>
    </row>
    <row r="61" spans="1:14" ht="15" customHeight="1">
      <c r="A61" s="23"/>
      <c r="B61" s="12" t="s">
        <v>93</v>
      </c>
      <c r="C61" s="157">
        <v>8297</v>
      </c>
      <c r="D61" s="157">
        <v>8224</v>
      </c>
      <c r="E61" s="157">
        <v>73</v>
      </c>
      <c r="F61" s="391">
        <f>E61/C61*100</f>
        <v>0.87983608533204771</v>
      </c>
      <c r="G61" s="22">
        <v>9520</v>
      </c>
      <c r="H61" s="22">
        <v>9466</v>
      </c>
      <c r="I61" s="22">
        <v>54</v>
      </c>
      <c r="J61" s="428">
        <f>I61/G61*100</f>
        <v>0.5672268907563025</v>
      </c>
      <c r="K61" s="46">
        <f t="shared" si="14"/>
        <v>-1242</v>
      </c>
      <c r="L61" s="30">
        <f t="shared" si="14"/>
        <v>19</v>
      </c>
      <c r="M61" s="61">
        <f t="shared" si="15"/>
        <v>-13.120642298753433</v>
      </c>
      <c r="N61" s="61">
        <f t="shared" si="15"/>
        <v>35.185185185185183</v>
      </c>
    </row>
    <row r="62" spans="1:14" ht="10.5" customHeight="1">
      <c r="A62" s="23"/>
      <c r="B62" s="12"/>
      <c r="F62" s="187"/>
      <c r="G62" s="23"/>
      <c r="H62" s="23"/>
      <c r="I62" s="23"/>
      <c r="J62" s="11"/>
      <c r="K62" s="54"/>
      <c r="L62" s="32"/>
      <c r="M62" s="62"/>
      <c r="N62" s="62"/>
    </row>
    <row r="63" spans="1:14" s="23" customFormat="1" ht="14.25" customHeight="1">
      <c r="A63" s="137" t="s">
        <v>20</v>
      </c>
      <c r="B63" s="147"/>
      <c r="C63" s="158">
        <f>SUM(C64:C69)</f>
        <v>7441</v>
      </c>
      <c r="D63" s="158">
        <f>SUM(D64:D69)</f>
        <v>7238</v>
      </c>
      <c r="E63" s="158">
        <f>SUM(E64:E69)</f>
        <v>203</v>
      </c>
      <c r="F63" s="397">
        <f t="shared" ref="F63:F83" si="16">E63/C63*100</f>
        <v>2.7281279397930387</v>
      </c>
      <c r="G63" s="225">
        <f>SUM(G64:G69)</f>
        <v>7226</v>
      </c>
      <c r="H63" s="238">
        <f>SUM(H64:H69)</f>
        <v>7068</v>
      </c>
      <c r="I63" s="238">
        <f>SUM(I64:I69)</f>
        <v>158</v>
      </c>
      <c r="J63" s="413">
        <f t="shared" ref="J63:J83" si="17">I63/G63*100</f>
        <v>2.1865485745917521</v>
      </c>
      <c r="K63" s="255">
        <f t="shared" ref="K63:K105" si="18">D63-H63</f>
        <v>170</v>
      </c>
      <c r="L63" s="251">
        <f>SUM(L64:L69)</f>
        <v>45</v>
      </c>
      <c r="M63" s="266">
        <f t="shared" ref="M63:N78" si="19">K63/H63*100</f>
        <v>2.4052065647990948</v>
      </c>
      <c r="N63" s="271">
        <f t="shared" si="19"/>
        <v>28.481012658227851</v>
      </c>
    </row>
    <row r="64" spans="1:14" ht="14.25" customHeight="1">
      <c r="A64" s="23"/>
      <c r="B64" s="148" t="s">
        <v>136</v>
      </c>
      <c r="C64" s="159">
        <v>718</v>
      </c>
      <c r="D64" s="174">
        <f t="shared" ref="D64:D69" si="20">C64-E64</f>
        <v>711</v>
      </c>
      <c r="E64" s="380">
        <v>7</v>
      </c>
      <c r="F64" s="393">
        <f t="shared" si="16"/>
        <v>0.9749303621169918</v>
      </c>
      <c r="G64" s="226">
        <v>632</v>
      </c>
      <c r="H64" s="234">
        <f t="shared" ref="H64:H69" si="21">G64-I64</f>
        <v>625</v>
      </c>
      <c r="I64" s="422">
        <v>7</v>
      </c>
      <c r="J64" s="431">
        <f t="shared" si="17"/>
        <v>1.1075949367088607</v>
      </c>
      <c r="K64" s="256">
        <f t="shared" si="18"/>
        <v>86</v>
      </c>
      <c r="L64" s="263">
        <f t="shared" ref="L64:L69" si="22">E64-I64</f>
        <v>0</v>
      </c>
      <c r="M64" s="267">
        <f t="shared" si="19"/>
        <v>13.76</v>
      </c>
      <c r="N64" s="452">
        <f t="shared" si="19"/>
        <v>0</v>
      </c>
    </row>
    <row r="65" spans="1:14" ht="14.25" customHeight="1">
      <c r="A65" s="23"/>
      <c r="B65" s="149" t="s">
        <v>140</v>
      </c>
      <c r="C65" s="160">
        <v>342</v>
      </c>
      <c r="D65" s="175">
        <f t="shared" si="20"/>
        <v>340</v>
      </c>
      <c r="E65" s="381">
        <v>2</v>
      </c>
      <c r="F65" s="393">
        <f t="shared" si="16"/>
        <v>0.58479532163742687</v>
      </c>
      <c r="G65" s="227">
        <v>368</v>
      </c>
      <c r="H65" s="235">
        <f t="shared" si="21"/>
        <v>366</v>
      </c>
      <c r="I65" s="423">
        <v>2</v>
      </c>
      <c r="J65" s="432">
        <f t="shared" si="17"/>
        <v>0.54347826086956519</v>
      </c>
      <c r="K65" s="256">
        <f t="shared" si="18"/>
        <v>-26</v>
      </c>
      <c r="L65" s="263">
        <f t="shared" si="22"/>
        <v>0</v>
      </c>
      <c r="M65" s="268">
        <f t="shared" si="19"/>
        <v>-7.1038251366120218</v>
      </c>
      <c r="N65" s="430">
        <f t="shared" si="19"/>
        <v>0</v>
      </c>
    </row>
    <row r="66" spans="1:14" ht="14.25" customHeight="1">
      <c r="A66" s="23"/>
      <c r="B66" s="149" t="s">
        <v>141</v>
      </c>
      <c r="C66" s="160">
        <v>4636</v>
      </c>
      <c r="D66" s="175">
        <f t="shared" si="20"/>
        <v>4489</v>
      </c>
      <c r="E66" s="381">
        <v>147</v>
      </c>
      <c r="F66" s="393">
        <f t="shared" si="16"/>
        <v>3.1708369283865405</v>
      </c>
      <c r="G66" s="227">
        <v>4559</v>
      </c>
      <c r="H66" s="235">
        <f t="shared" si="21"/>
        <v>4431</v>
      </c>
      <c r="I66" s="423">
        <v>128</v>
      </c>
      <c r="J66" s="432">
        <f t="shared" si="17"/>
        <v>2.8076332529063395</v>
      </c>
      <c r="K66" s="256">
        <f t="shared" si="18"/>
        <v>58</v>
      </c>
      <c r="L66" s="262">
        <f t="shared" si="22"/>
        <v>19</v>
      </c>
      <c r="M66" s="268">
        <f t="shared" si="19"/>
        <v>1.3089596027984653</v>
      </c>
      <c r="N66" s="450">
        <f t="shared" si="19"/>
        <v>14.84375</v>
      </c>
    </row>
    <row r="67" spans="1:14" ht="14.25" customHeight="1">
      <c r="A67" s="23"/>
      <c r="B67" s="149" t="s">
        <v>142</v>
      </c>
      <c r="C67" s="160">
        <v>242</v>
      </c>
      <c r="D67" s="175">
        <f t="shared" si="20"/>
        <v>229</v>
      </c>
      <c r="E67" s="381">
        <v>13</v>
      </c>
      <c r="F67" s="393">
        <f t="shared" si="16"/>
        <v>5.3719008264462813</v>
      </c>
      <c r="G67" s="227">
        <v>230</v>
      </c>
      <c r="H67" s="235">
        <f t="shared" si="21"/>
        <v>223</v>
      </c>
      <c r="I67" s="423">
        <v>7</v>
      </c>
      <c r="J67" s="432">
        <f t="shared" si="17"/>
        <v>3.0434782608695654</v>
      </c>
      <c r="K67" s="256">
        <f t="shared" si="18"/>
        <v>6</v>
      </c>
      <c r="L67" s="262">
        <f t="shared" si="22"/>
        <v>6</v>
      </c>
      <c r="M67" s="268">
        <f t="shared" si="19"/>
        <v>2.6905829596412558</v>
      </c>
      <c r="N67" s="450">
        <f t="shared" si="19"/>
        <v>85.714285714285708</v>
      </c>
    </row>
    <row r="68" spans="1:14" ht="14.25" customHeight="1">
      <c r="A68" s="23"/>
      <c r="B68" s="149" t="s">
        <v>143</v>
      </c>
      <c r="C68" s="160">
        <v>575</v>
      </c>
      <c r="D68" s="175">
        <f t="shared" si="20"/>
        <v>547</v>
      </c>
      <c r="E68" s="381">
        <v>28</v>
      </c>
      <c r="F68" s="393">
        <f t="shared" si="16"/>
        <v>4.8695652173913047</v>
      </c>
      <c r="G68" s="227">
        <v>536</v>
      </c>
      <c r="H68" s="235">
        <f t="shared" si="21"/>
        <v>527</v>
      </c>
      <c r="I68" s="423">
        <v>9</v>
      </c>
      <c r="J68" s="432">
        <f t="shared" si="17"/>
        <v>1.6791044776119404</v>
      </c>
      <c r="K68" s="256">
        <f t="shared" si="18"/>
        <v>20</v>
      </c>
      <c r="L68" s="262">
        <f t="shared" si="22"/>
        <v>19</v>
      </c>
      <c r="M68" s="268">
        <f t="shared" si="19"/>
        <v>3.795066413662239</v>
      </c>
      <c r="N68" s="450">
        <f t="shared" si="19"/>
        <v>211.11111111111111</v>
      </c>
    </row>
    <row r="69" spans="1:14" ht="14.25" customHeight="1">
      <c r="A69" s="23"/>
      <c r="B69" s="151" t="s">
        <v>144</v>
      </c>
      <c r="C69" s="162">
        <v>928</v>
      </c>
      <c r="D69" s="177">
        <f t="shared" si="20"/>
        <v>922</v>
      </c>
      <c r="E69" s="382">
        <v>6</v>
      </c>
      <c r="F69" s="393">
        <f t="shared" si="16"/>
        <v>0.64655172413793116</v>
      </c>
      <c r="G69" s="229">
        <v>901</v>
      </c>
      <c r="H69" s="237">
        <f t="shared" si="21"/>
        <v>896</v>
      </c>
      <c r="I69" s="424">
        <v>5</v>
      </c>
      <c r="J69" s="433">
        <f t="shared" si="17"/>
        <v>0.55493895671476123</v>
      </c>
      <c r="K69" s="256">
        <f t="shared" si="18"/>
        <v>26</v>
      </c>
      <c r="L69" s="262">
        <f t="shared" si="22"/>
        <v>1</v>
      </c>
      <c r="M69" s="268">
        <f t="shared" si="19"/>
        <v>2.9017857142857144</v>
      </c>
      <c r="N69" s="451">
        <f t="shared" si="19"/>
        <v>20</v>
      </c>
    </row>
    <row r="70" spans="1:14" s="23" customFormat="1" ht="14.25" customHeight="1">
      <c r="A70" s="137" t="s">
        <v>24</v>
      </c>
      <c r="B70" s="147"/>
      <c r="C70" s="158">
        <f>SUM(C71:C87)</f>
        <v>18716</v>
      </c>
      <c r="D70" s="158">
        <f>SUM(D71:D87)</f>
        <v>17920</v>
      </c>
      <c r="E70" s="158">
        <f>SUM(E71:E87)</f>
        <v>796</v>
      </c>
      <c r="F70" s="397">
        <f t="shared" si="16"/>
        <v>4.253045522547553</v>
      </c>
      <c r="G70" s="230">
        <f>SUM(G71:G87)</f>
        <v>18579</v>
      </c>
      <c r="H70" s="239">
        <f>SUM(H71:H87)</f>
        <v>18060</v>
      </c>
      <c r="I70" s="239">
        <f>SUM(I71:I87)</f>
        <v>519</v>
      </c>
      <c r="J70" s="413">
        <f t="shared" si="17"/>
        <v>2.7934765057322783</v>
      </c>
      <c r="K70" s="255">
        <f t="shared" si="18"/>
        <v>-140</v>
      </c>
      <c r="L70" s="251">
        <f>SUM(L71:L87)</f>
        <v>277</v>
      </c>
      <c r="M70" s="266">
        <f t="shared" si="19"/>
        <v>-0.77519379844961245</v>
      </c>
      <c r="N70" s="271">
        <f t="shared" si="19"/>
        <v>53.371868978805395</v>
      </c>
    </row>
    <row r="71" spans="1:14" ht="14.25" customHeight="1">
      <c r="A71" s="23"/>
      <c r="B71" s="148" t="s">
        <v>146</v>
      </c>
      <c r="C71" s="159">
        <v>955</v>
      </c>
      <c r="D71" s="174">
        <f t="shared" ref="D71:D87" si="23">C71-E71</f>
        <v>947</v>
      </c>
      <c r="E71" s="178">
        <v>8</v>
      </c>
      <c r="F71" s="393">
        <f t="shared" si="16"/>
        <v>0.83769633507853403</v>
      </c>
      <c r="G71" s="226">
        <v>893</v>
      </c>
      <c r="H71" s="234">
        <f t="shared" ref="H71:H87" si="24">G71-I71</f>
        <v>881</v>
      </c>
      <c r="I71" s="418">
        <v>12</v>
      </c>
      <c r="J71" s="431">
        <f t="shared" si="17"/>
        <v>1.3437849944008957</v>
      </c>
      <c r="K71" s="256">
        <f t="shared" si="18"/>
        <v>66</v>
      </c>
      <c r="L71" s="262">
        <f t="shared" ref="L71:L87" si="25">E71-I71</f>
        <v>-4</v>
      </c>
      <c r="M71" s="267">
        <f t="shared" si="19"/>
        <v>7.4914869466515324</v>
      </c>
      <c r="N71" s="449">
        <f t="shared" si="19"/>
        <v>-33.333333333333329</v>
      </c>
    </row>
    <row r="72" spans="1:14" ht="14.25" customHeight="1">
      <c r="A72" s="23"/>
      <c r="B72" s="149" t="s">
        <v>147</v>
      </c>
      <c r="C72" s="160">
        <v>927</v>
      </c>
      <c r="D72" s="175">
        <f t="shared" si="23"/>
        <v>896</v>
      </c>
      <c r="E72" s="179">
        <v>31</v>
      </c>
      <c r="F72" s="393">
        <f t="shared" si="16"/>
        <v>3.3441208198489751</v>
      </c>
      <c r="G72" s="227">
        <v>887</v>
      </c>
      <c r="H72" s="235">
        <f t="shared" si="24"/>
        <v>873</v>
      </c>
      <c r="I72" s="419">
        <v>14</v>
      </c>
      <c r="J72" s="432">
        <f t="shared" si="17"/>
        <v>1.5783540022547913</v>
      </c>
      <c r="K72" s="256">
        <f t="shared" si="18"/>
        <v>23</v>
      </c>
      <c r="L72" s="262">
        <f t="shared" si="25"/>
        <v>17</v>
      </c>
      <c r="M72" s="268">
        <f t="shared" si="19"/>
        <v>2.6345933562428407</v>
      </c>
      <c r="N72" s="450">
        <f t="shared" si="19"/>
        <v>121.42857142857142</v>
      </c>
    </row>
    <row r="73" spans="1:14" ht="14.25" customHeight="1">
      <c r="A73" s="23"/>
      <c r="B73" s="149" t="s">
        <v>148</v>
      </c>
      <c r="C73" s="160">
        <v>1347</v>
      </c>
      <c r="D73" s="175">
        <f t="shared" si="23"/>
        <v>1316</v>
      </c>
      <c r="E73" s="179">
        <v>31</v>
      </c>
      <c r="F73" s="393">
        <f t="shared" si="16"/>
        <v>2.3014105419450632</v>
      </c>
      <c r="G73" s="227">
        <v>1272</v>
      </c>
      <c r="H73" s="235">
        <f t="shared" si="24"/>
        <v>1248</v>
      </c>
      <c r="I73" s="419">
        <v>24</v>
      </c>
      <c r="J73" s="432">
        <f t="shared" si="17"/>
        <v>1.8867924528301887</v>
      </c>
      <c r="K73" s="256">
        <f t="shared" si="18"/>
        <v>68</v>
      </c>
      <c r="L73" s="262">
        <f t="shared" si="25"/>
        <v>7</v>
      </c>
      <c r="M73" s="268">
        <f t="shared" si="19"/>
        <v>5.4487179487179489</v>
      </c>
      <c r="N73" s="450">
        <f t="shared" si="19"/>
        <v>29.166666666666668</v>
      </c>
    </row>
    <row r="74" spans="1:14" ht="14.25" customHeight="1">
      <c r="A74" s="23"/>
      <c r="B74" s="149" t="s">
        <v>149</v>
      </c>
      <c r="C74" s="160">
        <v>1680</v>
      </c>
      <c r="D74" s="175">
        <f t="shared" si="23"/>
        <v>1652</v>
      </c>
      <c r="E74" s="179">
        <v>28</v>
      </c>
      <c r="F74" s="393">
        <f t="shared" si="16"/>
        <v>1.6666666666666667</v>
      </c>
      <c r="G74" s="227">
        <v>1607</v>
      </c>
      <c r="H74" s="235">
        <f t="shared" si="24"/>
        <v>1591</v>
      </c>
      <c r="I74" s="419">
        <v>16</v>
      </c>
      <c r="J74" s="432">
        <f t="shared" si="17"/>
        <v>0.99564405724953309</v>
      </c>
      <c r="K74" s="256">
        <f t="shared" si="18"/>
        <v>61</v>
      </c>
      <c r="L74" s="262">
        <f t="shared" si="25"/>
        <v>12</v>
      </c>
      <c r="M74" s="268">
        <f t="shared" si="19"/>
        <v>3.8340666247642994</v>
      </c>
      <c r="N74" s="450">
        <f t="shared" si="19"/>
        <v>75</v>
      </c>
    </row>
    <row r="75" spans="1:14" ht="14.25" customHeight="1">
      <c r="A75" s="23"/>
      <c r="B75" s="149" t="s">
        <v>150</v>
      </c>
      <c r="C75" s="160">
        <v>1401</v>
      </c>
      <c r="D75" s="175">
        <f t="shared" si="23"/>
        <v>1331</v>
      </c>
      <c r="E75" s="179">
        <v>70</v>
      </c>
      <c r="F75" s="393">
        <f t="shared" si="16"/>
        <v>4.9964311206281229</v>
      </c>
      <c r="G75" s="227">
        <v>1507</v>
      </c>
      <c r="H75" s="235">
        <f t="shared" si="24"/>
        <v>1463</v>
      </c>
      <c r="I75" s="419">
        <v>44</v>
      </c>
      <c r="J75" s="432">
        <f t="shared" si="17"/>
        <v>2.9197080291970803</v>
      </c>
      <c r="K75" s="256">
        <f t="shared" si="18"/>
        <v>-132</v>
      </c>
      <c r="L75" s="262">
        <f t="shared" si="25"/>
        <v>26</v>
      </c>
      <c r="M75" s="268">
        <f t="shared" si="19"/>
        <v>-9.0225563909774422</v>
      </c>
      <c r="N75" s="450">
        <f t="shared" si="19"/>
        <v>59.090909090909093</v>
      </c>
    </row>
    <row r="76" spans="1:14" ht="14.25" customHeight="1">
      <c r="A76" s="23"/>
      <c r="B76" s="149" t="s">
        <v>137</v>
      </c>
      <c r="C76" s="160">
        <v>1533</v>
      </c>
      <c r="D76" s="175">
        <f t="shared" si="23"/>
        <v>1492</v>
      </c>
      <c r="E76" s="179">
        <v>41</v>
      </c>
      <c r="F76" s="393">
        <f t="shared" si="16"/>
        <v>2.6744944553163732</v>
      </c>
      <c r="G76" s="227">
        <v>1786</v>
      </c>
      <c r="H76" s="235">
        <f t="shared" si="24"/>
        <v>1755</v>
      </c>
      <c r="I76" s="419">
        <v>31</v>
      </c>
      <c r="J76" s="432">
        <f t="shared" si="17"/>
        <v>1.7357222844344906</v>
      </c>
      <c r="K76" s="256">
        <f t="shared" si="18"/>
        <v>-263</v>
      </c>
      <c r="L76" s="262">
        <f t="shared" si="25"/>
        <v>10</v>
      </c>
      <c r="M76" s="268">
        <f t="shared" si="19"/>
        <v>-14.985754985754987</v>
      </c>
      <c r="N76" s="450">
        <f t="shared" si="19"/>
        <v>32.258064516129032</v>
      </c>
    </row>
    <row r="77" spans="1:14" ht="14.25" customHeight="1">
      <c r="A77" s="23"/>
      <c r="B77" s="149" t="s">
        <v>151</v>
      </c>
      <c r="C77" s="160">
        <v>184</v>
      </c>
      <c r="D77" s="175">
        <f t="shared" si="23"/>
        <v>176</v>
      </c>
      <c r="E77" s="179">
        <v>8</v>
      </c>
      <c r="F77" s="393">
        <f t="shared" si="16"/>
        <v>4.3478260869565215</v>
      </c>
      <c r="G77" s="227">
        <v>202</v>
      </c>
      <c r="H77" s="235">
        <f t="shared" si="24"/>
        <v>196</v>
      </c>
      <c r="I77" s="419">
        <v>6</v>
      </c>
      <c r="J77" s="432">
        <f t="shared" si="17"/>
        <v>2.9702970297029703</v>
      </c>
      <c r="K77" s="256">
        <f t="shared" si="18"/>
        <v>-20</v>
      </c>
      <c r="L77" s="262">
        <f t="shared" si="25"/>
        <v>2</v>
      </c>
      <c r="M77" s="268">
        <f t="shared" si="19"/>
        <v>-10.204081632653061</v>
      </c>
      <c r="N77" s="450">
        <f t="shared" si="19"/>
        <v>33.333333333333329</v>
      </c>
    </row>
    <row r="78" spans="1:14" ht="14.25" customHeight="1">
      <c r="A78" s="23"/>
      <c r="B78" s="149" t="s">
        <v>99</v>
      </c>
      <c r="C78" s="160">
        <v>969</v>
      </c>
      <c r="D78" s="175">
        <f t="shared" si="23"/>
        <v>921</v>
      </c>
      <c r="E78" s="179">
        <v>48</v>
      </c>
      <c r="F78" s="393">
        <f t="shared" si="16"/>
        <v>4.9535603715170282</v>
      </c>
      <c r="G78" s="227">
        <v>1068</v>
      </c>
      <c r="H78" s="235">
        <f t="shared" si="24"/>
        <v>1020</v>
      </c>
      <c r="I78" s="419">
        <v>48</v>
      </c>
      <c r="J78" s="432">
        <f t="shared" si="17"/>
        <v>4.4943820224719104</v>
      </c>
      <c r="K78" s="256">
        <f t="shared" si="18"/>
        <v>-99</v>
      </c>
      <c r="L78" s="263">
        <f t="shared" si="25"/>
        <v>0</v>
      </c>
      <c r="M78" s="268">
        <f t="shared" si="19"/>
        <v>-9.7058823529411775</v>
      </c>
      <c r="N78" s="430">
        <f t="shared" si="19"/>
        <v>0</v>
      </c>
    </row>
    <row r="79" spans="1:14" ht="14.25" customHeight="1">
      <c r="A79" s="23"/>
      <c r="B79" s="149" t="s">
        <v>152</v>
      </c>
      <c r="C79" s="160">
        <v>125</v>
      </c>
      <c r="D79" s="175">
        <f t="shared" si="23"/>
        <v>124</v>
      </c>
      <c r="E79" s="179">
        <v>1</v>
      </c>
      <c r="F79" s="393">
        <f t="shared" si="16"/>
        <v>0.8</v>
      </c>
      <c r="G79" s="227">
        <v>143</v>
      </c>
      <c r="H79" s="235">
        <f t="shared" si="24"/>
        <v>143</v>
      </c>
      <c r="I79" s="378">
        <v>0</v>
      </c>
      <c r="J79" s="280">
        <f t="shared" si="17"/>
        <v>0</v>
      </c>
      <c r="K79" s="256">
        <f t="shared" si="18"/>
        <v>-19</v>
      </c>
      <c r="L79" s="262">
        <f t="shared" si="25"/>
        <v>1</v>
      </c>
      <c r="M79" s="268">
        <f>K79/H79*100</f>
        <v>-13.286713286713287</v>
      </c>
      <c r="N79" s="430">
        <v>0</v>
      </c>
    </row>
    <row r="80" spans="1:14" ht="14.25" customHeight="1">
      <c r="A80" s="23"/>
      <c r="B80" s="149" t="s">
        <v>132</v>
      </c>
      <c r="C80" s="160">
        <v>444</v>
      </c>
      <c r="D80" s="175">
        <f t="shared" si="23"/>
        <v>443</v>
      </c>
      <c r="E80" s="179">
        <v>1</v>
      </c>
      <c r="F80" s="393">
        <f t="shared" si="16"/>
        <v>0.22522522522522523</v>
      </c>
      <c r="G80" s="227">
        <v>473</v>
      </c>
      <c r="H80" s="235">
        <f t="shared" si="24"/>
        <v>473</v>
      </c>
      <c r="I80" s="378">
        <v>0</v>
      </c>
      <c r="J80" s="280">
        <f t="shared" si="17"/>
        <v>0</v>
      </c>
      <c r="K80" s="256">
        <f t="shared" si="18"/>
        <v>-30</v>
      </c>
      <c r="L80" s="262">
        <f t="shared" si="25"/>
        <v>1</v>
      </c>
      <c r="M80" s="268">
        <f>K80/H80*100</f>
        <v>-6.3424947145877377</v>
      </c>
      <c r="N80" s="430">
        <v>0</v>
      </c>
    </row>
    <row r="81" spans="1:14" ht="14.25" customHeight="1">
      <c r="A81" s="23"/>
      <c r="B81" s="149" t="s">
        <v>153</v>
      </c>
      <c r="C81" s="160">
        <v>147</v>
      </c>
      <c r="D81" s="175">
        <f t="shared" si="23"/>
        <v>146</v>
      </c>
      <c r="E81" s="179">
        <v>1</v>
      </c>
      <c r="F81" s="393">
        <f t="shared" si="16"/>
        <v>0.68027210884353739</v>
      </c>
      <c r="G81" s="227">
        <v>152</v>
      </c>
      <c r="H81" s="235">
        <f t="shared" si="24"/>
        <v>151</v>
      </c>
      <c r="I81" s="419">
        <v>1</v>
      </c>
      <c r="J81" s="432">
        <f t="shared" si="17"/>
        <v>0.6578947368421052</v>
      </c>
      <c r="K81" s="256">
        <f t="shared" si="18"/>
        <v>-5</v>
      </c>
      <c r="L81" s="263">
        <f t="shared" si="25"/>
        <v>0</v>
      </c>
      <c r="M81" s="268">
        <f>K81/H81*100</f>
        <v>-3.3112582781456954</v>
      </c>
      <c r="N81" s="430">
        <f>L81/I81*100</f>
        <v>0</v>
      </c>
    </row>
    <row r="82" spans="1:14" ht="14.25" customHeight="1">
      <c r="A82" s="23"/>
      <c r="B82" s="149" t="s">
        <v>154</v>
      </c>
      <c r="C82" s="160">
        <v>4550</v>
      </c>
      <c r="D82" s="175">
        <f t="shared" si="23"/>
        <v>4271</v>
      </c>
      <c r="E82" s="179">
        <v>279</v>
      </c>
      <c r="F82" s="393">
        <f t="shared" si="16"/>
        <v>6.1318681318681314</v>
      </c>
      <c r="G82" s="227">
        <v>4237</v>
      </c>
      <c r="H82" s="235">
        <f t="shared" si="24"/>
        <v>4063</v>
      </c>
      <c r="I82" s="419">
        <v>174</v>
      </c>
      <c r="J82" s="432">
        <f t="shared" si="17"/>
        <v>4.1066792541892845</v>
      </c>
      <c r="K82" s="256">
        <f t="shared" si="18"/>
        <v>208</v>
      </c>
      <c r="L82" s="262">
        <f t="shared" si="25"/>
        <v>105</v>
      </c>
      <c r="M82" s="268">
        <f>K82/H82*100</f>
        <v>5.1193699237016981</v>
      </c>
      <c r="N82" s="450">
        <f>L82/I82*100</f>
        <v>60.344827586206897</v>
      </c>
    </row>
    <row r="83" spans="1:14" ht="14.25" customHeight="1">
      <c r="A83" s="23"/>
      <c r="B83" s="149" t="s">
        <v>112</v>
      </c>
      <c r="C83" s="160">
        <v>3287</v>
      </c>
      <c r="D83" s="175">
        <f t="shared" si="23"/>
        <v>3057</v>
      </c>
      <c r="E83" s="179">
        <v>230</v>
      </c>
      <c r="F83" s="393">
        <f t="shared" si="16"/>
        <v>6.9972619409796168</v>
      </c>
      <c r="G83" s="227">
        <v>3147</v>
      </c>
      <c r="H83" s="235">
        <f t="shared" si="24"/>
        <v>3002</v>
      </c>
      <c r="I83" s="419">
        <v>145</v>
      </c>
      <c r="J83" s="432">
        <f t="shared" si="17"/>
        <v>4.6075627581823957</v>
      </c>
      <c r="K83" s="256">
        <f t="shared" si="18"/>
        <v>55</v>
      </c>
      <c r="L83" s="262">
        <f t="shared" si="25"/>
        <v>85</v>
      </c>
      <c r="M83" s="268">
        <f>K83/H83*100</f>
        <v>1.832111925383078</v>
      </c>
      <c r="N83" s="450">
        <f>L83/I83*100</f>
        <v>58.620689655172406</v>
      </c>
    </row>
    <row r="84" spans="1:14" ht="14.25" customHeight="1">
      <c r="A84" s="23"/>
      <c r="B84" s="149" t="s">
        <v>155</v>
      </c>
      <c r="C84" s="366">
        <v>0</v>
      </c>
      <c r="D84" s="372">
        <f t="shared" si="23"/>
        <v>0</v>
      </c>
      <c r="E84" s="383">
        <v>0</v>
      </c>
      <c r="F84" s="398">
        <v>0</v>
      </c>
      <c r="G84" s="170">
        <v>0</v>
      </c>
      <c r="H84" s="170">
        <f t="shared" si="24"/>
        <v>0</v>
      </c>
      <c r="I84" s="383">
        <v>0</v>
      </c>
      <c r="J84" s="199">
        <v>0</v>
      </c>
      <c r="K84" s="170">
        <f t="shared" si="18"/>
        <v>0</v>
      </c>
      <c r="L84" s="263">
        <f t="shared" si="25"/>
        <v>0</v>
      </c>
      <c r="M84" s="170">
        <v>0</v>
      </c>
      <c r="N84" s="430">
        <v>0</v>
      </c>
    </row>
    <row r="85" spans="1:14" ht="14.25" customHeight="1">
      <c r="A85" s="23"/>
      <c r="B85" s="149" t="s">
        <v>156</v>
      </c>
      <c r="C85" s="160">
        <v>191</v>
      </c>
      <c r="D85" s="175">
        <f t="shared" si="23"/>
        <v>191</v>
      </c>
      <c r="E85" s="378">
        <v>0</v>
      </c>
      <c r="F85" s="398">
        <f t="shared" ref="F85:F105" si="26">E85/C85*100</f>
        <v>0</v>
      </c>
      <c r="G85" s="227">
        <v>230</v>
      </c>
      <c r="H85" s="235">
        <f t="shared" si="24"/>
        <v>230</v>
      </c>
      <c r="I85" s="378">
        <v>0</v>
      </c>
      <c r="J85" s="280">
        <f t="shared" ref="J85:J105" si="27">I85/G85*100</f>
        <v>0</v>
      </c>
      <c r="K85" s="256">
        <f t="shared" si="18"/>
        <v>-39</v>
      </c>
      <c r="L85" s="263">
        <f t="shared" si="25"/>
        <v>0</v>
      </c>
      <c r="M85" s="268">
        <f t="shared" ref="M85:M105" si="28">K85/H85*100</f>
        <v>-16.956521739130434</v>
      </c>
      <c r="N85" s="430">
        <v>0</v>
      </c>
    </row>
    <row r="86" spans="1:14" ht="14.25" customHeight="1">
      <c r="A86" s="23"/>
      <c r="B86" s="149" t="s">
        <v>157</v>
      </c>
      <c r="C86" s="160">
        <v>565</v>
      </c>
      <c r="D86" s="175">
        <f t="shared" si="23"/>
        <v>555</v>
      </c>
      <c r="E86" s="179">
        <v>10</v>
      </c>
      <c r="F86" s="393">
        <f t="shared" si="26"/>
        <v>1.7699115044247788</v>
      </c>
      <c r="G86" s="227">
        <v>543</v>
      </c>
      <c r="H86" s="235">
        <f t="shared" si="24"/>
        <v>543</v>
      </c>
      <c r="I86" s="378">
        <v>0</v>
      </c>
      <c r="J86" s="280">
        <f t="shared" si="27"/>
        <v>0</v>
      </c>
      <c r="K86" s="256">
        <f t="shared" si="18"/>
        <v>12</v>
      </c>
      <c r="L86" s="262">
        <f t="shared" si="25"/>
        <v>10</v>
      </c>
      <c r="M86" s="268">
        <f t="shared" si="28"/>
        <v>2.2099447513812152</v>
      </c>
      <c r="N86" s="430">
        <v>0</v>
      </c>
    </row>
    <row r="87" spans="1:14" ht="14.25" customHeight="1">
      <c r="A87" s="23"/>
      <c r="B87" s="151" t="s">
        <v>158</v>
      </c>
      <c r="C87" s="162">
        <v>411</v>
      </c>
      <c r="D87" s="177">
        <f t="shared" si="23"/>
        <v>402</v>
      </c>
      <c r="E87" s="180">
        <v>9</v>
      </c>
      <c r="F87" s="393">
        <f t="shared" si="26"/>
        <v>2.1897810218978102</v>
      </c>
      <c r="G87" s="229">
        <v>432</v>
      </c>
      <c r="H87" s="237">
        <f t="shared" si="24"/>
        <v>428</v>
      </c>
      <c r="I87" s="421">
        <v>4</v>
      </c>
      <c r="J87" s="433">
        <f t="shared" si="27"/>
        <v>0.9259259259259256</v>
      </c>
      <c r="K87" s="256">
        <f t="shared" si="18"/>
        <v>-26</v>
      </c>
      <c r="L87" s="262">
        <f t="shared" si="25"/>
        <v>5</v>
      </c>
      <c r="M87" s="268">
        <f t="shared" si="28"/>
        <v>-6.0747663551401869</v>
      </c>
      <c r="N87" s="451">
        <f>L87/I87*100</f>
        <v>125</v>
      </c>
    </row>
    <row r="88" spans="1:14" s="23" customFormat="1" ht="14.25" customHeight="1">
      <c r="A88" s="137" t="s">
        <v>25</v>
      </c>
      <c r="B88" s="147"/>
      <c r="C88" s="158">
        <f>SUM(C89:C91)</f>
        <v>12901</v>
      </c>
      <c r="D88" s="158">
        <f>SUM(D89:D91)</f>
        <v>12585</v>
      </c>
      <c r="E88" s="158">
        <f>SUM(E89:E91)</f>
        <v>316</v>
      </c>
      <c r="F88" s="397">
        <f t="shared" si="26"/>
        <v>2.449422525385629</v>
      </c>
      <c r="G88" s="225">
        <f>SUM(G89:G91)</f>
        <v>12531</v>
      </c>
      <c r="H88" s="238">
        <f>SUM(H89:H91)</f>
        <v>12372</v>
      </c>
      <c r="I88" s="238">
        <f>SUM(I89:I91)</f>
        <v>159</v>
      </c>
      <c r="J88" s="413">
        <f t="shared" si="27"/>
        <v>1.2688532439549915</v>
      </c>
      <c r="K88" s="255">
        <f t="shared" si="18"/>
        <v>213</v>
      </c>
      <c r="L88" s="251">
        <f>SUM(L89:L91)</f>
        <v>157</v>
      </c>
      <c r="M88" s="266">
        <f t="shared" si="28"/>
        <v>1.7216294859359844</v>
      </c>
      <c r="N88" s="271">
        <f>L88/I88*100</f>
        <v>98.742138364779876</v>
      </c>
    </row>
    <row r="89" spans="1:14" ht="14.25" customHeight="1">
      <c r="A89" s="23"/>
      <c r="B89" s="148" t="s">
        <v>91</v>
      </c>
      <c r="C89" s="367">
        <v>10304</v>
      </c>
      <c r="D89" s="373">
        <f>C89-E89</f>
        <v>10052</v>
      </c>
      <c r="E89" s="178">
        <v>252</v>
      </c>
      <c r="F89" s="399">
        <f t="shared" si="26"/>
        <v>2.4456521739130435</v>
      </c>
      <c r="G89" s="226">
        <v>9896</v>
      </c>
      <c r="H89" s="234">
        <f>G89-I89</f>
        <v>9774</v>
      </c>
      <c r="I89" s="418">
        <v>122</v>
      </c>
      <c r="J89" s="431">
        <f t="shared" si="27"/>
        <v>1.2328213419563461</v>
      </c>
      <c r="K89" s="256">
        <f t="shared" si="18"/>
        <v>278</v>
      </c>
      <c r="L89" s="262">
        <f>E89-I89</f>
        <v>130</v>
      </c>
      <c r="M89" s="267">
        <f t="shared" si="28"/>
        <v>2.844280744833231</v>
      </c>
      <c r="N89" s="449">
        <f>L89/I89*100</f>
        <v>106.55737704918033</v>
      </c>
    </row>
    <row r="90" spans="1:14" ht="14.25" customHeight="1">
      <c r="A90" s="23"/>
      <c r="B90" s="149" t="s">
        <v>159</v>
      </c>
      <c r="C90" s="368">
        <v>2526</v>
      </c>
      <c r="D90" s="374">
        <f>C90-E90</f>
        <v>2462</v>
      </c>
      <c r="E90" s="179">
        <v>64</v>
      </c>
      <c r="F90" s="399">
        <f t="shared" si="26"/>
        <v>2.5336500395882817</v>
      </c>
      <c r="G90" s="227">
        <v>2560</v>
      </c>
      <c r="H90" s="235">
        <f>G90-I90</f>
        <v>2523</v>
      </c>
      <c r="I90" s="419">
        <v>37</v>
      </c>
      <c r="J90" s="432">
        <f t="shared" si="27"/>
        <v>1.4453125</v>
      </c>
      <c r="K90" s="256">
        <f t="shared" si="18"/>
        <v>-61</v>
      </c>
      <c r="L90" s="262">
        <f>E90-I90</f>
        <v>27</v>
      </c>
      <c r="M90" s="268">
        <f t="shared" si="28"/>
        <v>-2.4177566389219183</v>
      </c>
      <c r="N90" s="450">
        <f>L90/I90*100</f>
        <v>72.972972972972968</v>
      </c>
    </row>
    <row r="91" spans="1:14" ht="14.25" customHeight="1">
      <c r="A91" s="23"/>
      <c r="B91" s="151" t="s">
        <v>160</v>
      </c>
      <c r="C91" s="369">
        <v>71</v>
      </c>
      <c r="D91" s="375">
        <f>C91-E91</f>
        <v>71</v>
      </c>
      <c r="E91" s="384">
        <v>0</v>
      </c>
      <c r="F91" s="400">
        <f t="shared" si="26"/>
        <v>0</v>
      </c>
      <c r="G91" s="229">
        <v>75</v>
      </c>
      <c r="H91" s="237">
        <f>G91-I91</f>
        <v>75</v>
      </c>
      <c r="I91" s="384">
        <v>0</v>
      </c>
      <c r="J91" s="434">
        <f t="shared" si="27"/>
        <v>0</v>
      </c>
      <c r="K91" s="256">
        <f t="shared" si="18"/>
        <v>-4</v>
      </c>
      <c r="L91" s="263">
        <f>E91-I91</f>
        <v>0</v>
      </c>
      <c r="M91" s="268">
        <f t="shared" si="28"/>
        <v>-5.3333333333333339</v>
      </c>
      <c r="N91" s="453">
        <v>0</v>
      </c>
    </row>
    <row r="92" spans="1:14" s="23" customFormat="1" ht="14.25" customHeight="1">
      <c r="A92" s="137" t="s">
        <v>28</v>
      </c>
      <c r="B92" s="147"/>
      <c r="C92" s="158">
        <f>SUM(C93:C95)</f>
        <v>4201</v>
      </c>
      <c r="D92" s="158">
        <f>SUM(D93:D95)</f>
        <v>4078</v>
      </c>
      <c r="E92" s="158">
        <f>SUM(E93:E95)</f>
        <v>123</v>
      </c>
      <c r="F92" s="397">
        <f t="shared" si="26"/>
        <v>2.9278743156391336</v>
      </c>
      <c r="G92" s="230">
        <f>SUM(G93:G95)</f>
        <v>4221</v>
      </c>
      <c r="H92" s="239">
        <f>SUM(H93:H95)</f>
        <v>4129</v>
      </c>
      <c r="I92" s="239">
        <f>SUM(I93:I95)</f>
        <v>92</v>
      </c>
      <c r="J92" s="413">
        <f t="shared" si="27"/>
        <v>2.179578298981284</v>
      </c>
      <c r="K92" s="255">
        <f t="shared" si="18"/>
        <v>-51</v>
      </c>
      <c r="L92" s="251">
        <f>SUM(L93:L95)</f>
        <v>31</v>
      </c>
      <c r="M92" s="266">
        <f t="shared" si="28"/>
        <v>-1.2351658997335917</v>
      </c>
      <c r="N92" s="271">
        <f t="shared" ref="N92:N97" si="29">L92/I92*100</f>
        <v>33.695652173913047</v>
      </c>
    </row>
    <row r="93" spans="1:14" ht="14.25" customHeight="1">
      <c r="A93" s="23"/>
      <c r="B93" s="148" t="s">
        <v>162</v>
      </c>
      <c r="C93" s="159">
        <v>1228</v>
      </c>
      <c r="D93" s="174">
        <f>C93-E93</f>
        <v>1194</v>
      </c>
      <c r="E93" s="380">
        <v>34</v>
      </c>
      <c r="F93" s="393">
        <f t="shared" si="26"/>
        <v>2.768729641693811</v>
      </c>
      <c r="G93" s="226">
        <v>1296</v>
      </c>
      <c r="H93" s="234">
        <f>G93-I93</f>
        <v>1270</v>
      </c>
      <c r="I93" s="422">
        <v>26</v>
      </c>
      <c r="J93" s="431">
        <f t="shared" si="27"/>
        <v>2.0061728395061729</v>
      </c>
      <c r="K93" s="256">
        <f t="shared" si="18"/>
        <v>-76</v>
      </c>
      <c r="L93" s="262">
        <f>E93-I93</f>
        <v>8</v>
      </c>
      <c r="M93" s="267">
        <f t="shared" si="28"/>
        <v>-5.984251968503937</v>
      </c>
      <c r="N93" s="449">
        <f t="shared" si="29"/>
        <v>30.76923076923077</v>
      </c>
    </row>
    <row r="94" spans="1:14" ht="14.25" customHeight="1">
      <c r="A94" s="23"/>
      <c r="B94" s="149" t="s">
        <v>134</v>
      </c>
      <c r="C94" s="160">
        <v>1263</v>
      </c>
      <c r="D94" s="175">
        <f>C94-E94</f>
        <v>1195</v>
      </c>
      <c r="E94" s="381">
        <v>68</v>
      </c>
      <c r="F94" s="401">
        <f t="shared" si="26"/>
        <v>5.3840063341250985</v>
      </c>
      <c r="G94" s="227">
        <v>1251</v>
      </c>
      <c r="H94" s="235">
        <f>G94-I94</f>
        <v>1203</v>
      </c>
      <c r="I94" s="423">
        <v>48</v>
      </c>
      <c r="J94" s="432">
        <f t="shared" si="27"/>
        <v>3.8369304556354913</v>
      </c>
      <c r="K94" s="256">
        <f t="shared" si="18"/>
        <v>-8</v>
      </c>
      <c r="L94" s="262">
        <f>E94-I94</f>
        <v>20</v>
      </c>
      <c r="M94" s="268">
        <f t="shared" si="28"/>
        <v>-0.66500415627597675</v>
      </c>
      <c r="N94" s="450">
        <f t="shared" si="29"/>
        <v>41.666666666666671</v>
      </c>
    </row>
    <row r="95" spans="1:14" ht="14.25" customHeight="1">
      <c r="A95" s="23"/>
      <c r="B95" s="151" t="s">
        <v>163</v>
      </c>
      <c r="C95" s="162">
        <v>1710</v>
      </c>
      <c r="D95" s="177">
        <f>C95-E95</f>
        <v>1689</v>
      </c>
      <c r="E95" s="382">
        <v>21</v>
      </c>
      <c r="F95" s="396">
        <f t="shared" si="26"/>
        <v>1.2280701754385965</v>
      </c>
      <c r="G95" s="229">
        <v>1674</v>
      </c>
      <c r="H95" s="237">
        <f>G95-I95</f>
        <v>1656</v>
      </c>
      <c r="I95" s="424">
        <v>18</v>
      </c>
      <c r="J95" s="433">
        <f t="shared" si="27"/>
        <v>1.0752688172043012</v>
      </c>
      <c r="K95" s="256">
        <f t="shared" si="18"/>
        <v>33</v>
      </c>
      <c r="L95" s="262">
        <f>E95-I95</f>
        <v>3</v>
      </c>
      <c r="M95" s="268">
        <f t="shared" si="28"/>
        <v>1.9927536231884058</v>
      </c>
      <c r="N95" s="451">
        <f t="shared" si="29"/>
        <v>16.666666666666664</v>
      </c>
    </row>
    <row r="96" spans="1:14" s="23" customFormat="1" ht="14.25" customHeight="1">
      <c r="A96" s="137" t="s">
        <v>19</v>
      </c>
      <c r="B96" s="147"/>
      <c r="C96" s="158">
        <f>SUM(C97:C100)</f>
        <v>2082</v>
      </c>
      <c r="D96" s="158">
        <f>SUM(D97:D100)</f>
        <v>2071</v>
      </c>
      <c r="E96" s="158">
        <f>SUM(E97:E100)</f>
        <v>11</v>
      </c>
      <c r="F96" s="397">
        <f t="shared" si="26"/>
        <v>0.52833813640730076</v>
      </c>
      <c r="G96" s="230">
        <f>SUM(G97:G100)</f>
        <v>2299</v>
      </c>
      <c r="H96" s="239">
        <f>SUM(H97:H100)</f>
        <v>2294</v>
      </c>
      <c r="I96" s="239">
        <f>SUM(I97:I100)</f>
        <v>5</v>
      </c>
      <c r="J96" s="413">
        <f t="shared" si="27"/>
        <v>0.2174858634188778</v>
      </c>
      <c r="K96" s="255">
        <f t="shared" si="18"/>
        <v>-223</v>
      </c>
      <c r="L96" s="251">
        <f>SUM(L97:L100)</f>
        <v>6</v>
      </c>
      <c r="M96" s="266">
        <f t="shared" si="28"/>
        <v>-9.7210113339145607</v>
      </c>
      <c r="N96" s="271">
        <f t="shared" si="29"/>
        <v>120</v>
      </c>
    </row>
    <row r="97" spans="1:14" ht="14.25" customHeight="1">
      <c r="A97" s="23"/>
      <c r="B97" s="148" t="s">
        <v>164</v>
      </c>
      <c r="C97" s="159">
        <v>604</v>
      </c>
      <c r="D97" s="174">
        <f>C97-E97</f>
        <v>604</v>
      </c>
      <c r="E97" s="385">
        <v>0</v>
      </c>
      <c r="F97" s="394">
        <f t="shared" si="26"/>
        <v>0</v>
      </c>
      <c r="G97" s="226">
        <v>649</v>
      </c>
      <c r="H97" s="234">
        <f>G97-I97</f>
        <v>648</v>
      </c>
      <c r="I97" s="418">
        <v>1</v>
      </c>
      <c r="J97" s="431">
        <f t="shared" si="27"/>
        <v>0.15408320493066258</v>
      </c>
      <c r="K97" s="256">
        <f t="shared" si="18"/>
        <v>-44</v>
      </c>
      <c r="L97" s="262">
        <f>E97-I97</f>
        <v>-1</v>
      </c>
      <c r="M97" s="267">
        <f t="shared" si="28"/>
        <v>-6.7901234567901234</v>
      </c>
      <c r="N97" s="449">
        <f t="shared" si="29"/>
        <v>-100</v>
      </c>
    </row>
    <row r="98" spans="1:14" ht="14.25" customHeight="1">
      <c r="A98" s="23"/>
      <c r="B98" s="149" t="s">
        <v>165</v>
      </c>
      <c r="C98" s="160">
        <v>634</v>
      </c>
      <c r="D98" s="175">
        <f>C98-E98</f>
        <v>628</v>
      </c>
      <c r="E98" s="179">
        <v>6</v>
      </c>
      <c r="F98" s="401">
        <f t="shared" si="26"/>
        <v>0.94637223974763396</v>
      </c>
      <c r="G98" s="227">
        <v>695</v>
      </c>
      <c r="H98" s="235">
        <f>G98-I98</f>
        <v>695</v>
      </c>
      <c r="I98" s="378">
        <v>0</v>
      </c>
      <c r="J98" s="274">
        <f t="shared" si="27"/>
        <v>0</v>
      </c>
      <c r="K98" s="256">
        <f t="shared" si="18"/>
        <v>-67</v>
      </c>
      <c r="L98" s="262">
        <f>E98-I98</f>
        <v>6</v>
      </c>
      <c r="M98" s="268">
        <f t="shared" si="28"/>
        <v>-9.6402877697841731</v>
      </c>
      <c r="N98" s="430">
        <v>0</v>
      </c>
    </row>
    <row r="99" spans="1:14" ht="14.25" customHeight="1">
      <c r="A99" s="23"/>
      <c r="B99" s="149" t="s">
        <v>166</v>
      </c>
      <c r="C99" s="162">
        <v>362</v>
      </c>
      <c r="D99" s="177">
        <f>C99-E99</f>
        <v>362</v>
      </c>
      <c r="E99" s="384">
        <v>0</v>
      </c>
      <c r="F99" s="402">
        <f t="shared" si="26"/>
        <v>0</v>
      </c>
      <c r="G99" s="227">
        <v>405</v>
      </c>
      <c r="H99" s="235">
        <f>G99-I99</f>
        <v>405</v>
      </c>
      <c r="I99" s="378">
        <v>0</v>
      </c>
      <c r="J99" s="274">
        <f t="shared" si="27"/>
        <v>0</v>
      </c>
      <c r="K99" s="256">
        <f t="shared" si="18"/>
        <v>-43</v>
      </c>
      <c r="L99" s="263">
        <f>E99-I99</f>
        <v>0</v>
      </c>
      <c r="M99" s="268">
        <f t="shared" si="28"/>
        <v>-10.617283950617285</v>
      </c>
      <c r="N99" s="430">
        <v>0</v>
      </c>
    </row>
    <row r="100" spans="1:14" ht="14.25" customHeight="1">
      <c r="A100" s="23"/>
      <c r="B100" s="151" t="s">
        <v>167</v>
      </c>
      <c r="C100" s="162">
        <v>482</v>
      </c>
      <c r="D100" s="177">
        <f>C100-E100</f>
        <v>477</v>
      </c>
      <c r="E100" s="180">
        <v>5</v>
      </c>
      <c r="F100" s="396">
        <f t="shared" si="26"/>
        <v>1.0373443983402488</v>
      </c>
      <c r="G100" s="229">
        <v>550</v>
      </c>
      <c r="H100" s="237">
        <f>G100-I100</f>
        <v>546</v>
      </c>
      <c r="I100" s="421">
        <v>4</v>
      </c>
      <c r="J100" s="433">
        <f t="shared" si="27"/>
        <v>0.7272727272727274</v>
      </c>
      <c r="K100" s="256">
        <f t="shared" si="18"/>
        <v>-69</v>
      </c>
      <c r="L100" s="262">
        <f>E100-I100</f>
        <v>1</v>
      </c>
      <c r="M100" s="268">
        <f t="shared" si="28"/>
        <v>-12.637362637362637</v>
      </c>
      <c r="N100" s="451">
        <f>L100/I100*100</f>
        <v>25</v>
      </c>
    </row>
    <row r="101" spans="1:14" s="23" customFormat="1" ht="14.25" customHeight="1">
      <c r="A101" s="137" t="s">
        <v>31</v>
      </c>
      <c r="B101" s="147"/>
      <c r="C101" s="158">
        <f>SUM(C102:C105)</f>
        <v>8685</v>
      </c>
      <c r="D101" s="158">
        <f>SUM(D102:D105)</f>
        <v>8594</v>
      </c>
      <c r="E101" s="158">
        <f>SUM(E102:E105)</f>
        <v>91</v>
      </c>
      <c r="F101" s="397">
        <f t="shared" si="26"/>
        <v>1.047783534830167</v>
      </c>
      <c r="G101" s="230">
        <f>SUM(G102:G105)</f>
        <v>9464</v>
      </c>
      <c r="H101" s="239">
        <f>SUM(H102:H105)</f>
        <v>9394</v>
      </c>
      <c r="I101" s="239">
        <f>SUM(I102:I105)</f>
        <v>70</v>
      </c>
      <c r="J101" s="413">
        <f t="shared" si="27"/>
        <v>0.7396449704142013</v>
      </c>
      <c r="K101" s="255">
        <f t="shared" si="18"/>
        <v>-800</v>
      </c>
      <c r="L101" s="251">
        <f>SUM(L102:L105)</f>
        <v>21</v>
      </c>
      <c r="M101" s="266">
        <f t="shared" si="28"/>
        <v>-8.5160740898445813</v>
      </c>
      <c r="N101" s="271">
        <f>L101/I101*100</f>
        <v>30</v>
      </c>
    </row>
    <row r="102" spans="1:14" ht="14.25" customHeight="1">
      <c r="A102" s="23"/>
      <c r="B102" s="148" t="s">
        <v>168</v>
      </c>
      <c r="C102" s="159">
        <v>3414</v>
      </c>
      <c r="D102" s="174">
        <f>C102-E102</f>
        <v>3382</v>
      </c>
      <c r="E102" s="380">
        <v>32</v>
      </c>
      <c r="F102" s="393">
        <f t="shared" si="26"/>
        <v>0.93731693028705321</v>
      </c>
      <c r="G102" s="226">
        <v>3685</v>
      </c>
      <c r="H102" s="234">
        <f>G102-I102</f>
        <v>3662</v>
      </c>
      <c r="I102" s="418">
        <v>23</v>
      </c>
      <c r="J102" s="431">
        <f t="shared" si="27"/>
        <v>0.62415196743554957</v>
      </c>
      <c r="K102" s="256">
        <f t="shared" si="18"/>
        <v>-280</v>
      </c>
      <c r="L102" s="262">
        <f>E102-I102</f>
        <v>9</v>
      </c>
      <c r="M102" s="267">
        <f t="shared" si="28"/>
        <v>-7.6460950300382304</v>
      </c>
      <c r="N102" s="449">
        <f>L102/I102*100</f>
        <v>39.130434782608695</v>
      </c>
    </row>
    <row r="103" spans="1:14" ht="14.25" customHeight="1">
      <c r="A103" s="23"/>
      <c r="B103" s="149" t="s">
        <v>169</v>
      </c>
      <c r="C103" s="160">
        <v>3462</v>
      </c>
      <c r="D103" s="175">
        <f>C103-E103</f>
        <v>3433</v>
      </c>
      <c r="E103" s="381">
        <v>29</v>
      </c>
      <c r="F103" s="401">
        <f t="shared" si="26"/>
        <v>0.83766608896591555</v>
      </c>
      <c r="G103" s="227">
        <v>3814</v>
      </c>
      <c r="H103" s="235">
        <f>G103-I103</f>
        <v>3787</v>
      </c>
      <c r="I103" s="419">
        <v>27</v>
      </c>
      <c r="J103" s="432">
        <f t="shared" si="27"/>
        <v>0.70791819611955953</v>
      </c>
      <c r="K103" s="256">
        <f t="shared" si="18"/>
        <v>-354</v>
      </c>
      <c r="L103" s="262">
        <f>E103-I103</f>
        <v>2</v>
      </c>
      <c r="M103" s="268">
        <f t="shared" si="28"/>
        <v>-9.3477686823343014</v>
      </c>
      <c r="N103" s="450">
        <f>L103/I103*100</f>
        <v>7.4074074074074066</v>
      </c>
    </row>
    <row r="104" spans="1:14" ht="14.25" customHeight="1">
      <c r="A104" s="23"/>
      <c r="B104" s="149" t="s">
        <v>8</v>
      </c>
      <c r="C104" s="162">
        <v>1515</v>
      </c>
      <c r="D104" s="177">
        <f>C104-E104</f>
        <v>1486</v>
      </c>
      <c r="E104" s="382">
        <v>29</v>
      </c>
      <c r="F104" s="396">
        <f t="shared" si="26"/>
        <v>1.914191419141914</v>
      </c>
      <c r="G104" s="227">
        <v>1634</v>
      </c>
      <c r="H104" s="235">
        <f>G104-I104</f>
        <v>1614</v>
      </c>
      <c r="I104" s="419">
        <v>20</v>
      </c>
      <c r="J104" s="432">
        <f t="shared" si="27"/>
        <v>1.2239902080783354</v>
      </c>
      <c r="K104" s="256">
        <f t="shared" si="18"/>
        <v>-128</v>
      </c>
      <c r="L104" s="262">
        <f>E104-I104</f>
        <v>9</v>
      </c>
      <c r="M104" s="268">
        <f t="shared" si="28"/>
        <v>-7.9306071871127637</v>
      </c>
      <c r="N104" s="450">
        <f>L104/I104*100</f>
        <v>45</v>
      </c>
    </row>
    <row r="105" spans="1:14" ht="14.25" customHeight="1">
      <c r="A105" s="23"/>
      <c r="B105" s="151" t="s">
        <v>170</v>
      </c>
      <c r="C105" s="162">
        <v>294</v>
      </c>
      <c r="D105" s="177">
        <f>C105-E105</f>
        <v>293</v>
      </c>
      <c r="E105" s="382">
        <v>1</v>
      </c>
      <c r="F105" s="396">
        <f t="shared" si="26"/>
        <v>0.3401360544217687</v>
      </c>
      <c r="G105" s="229">
        <v>331</v>
      </c>
      <c r="H105" s="237">
        <f>G105-I105</f>
        <v>331</v>
      </c>
      <c r="I105" s="384">
        <v>0</v>
      </c>
      <c r="J105" s="434">
        <f t="shared" si="27"/>
        <v>0</v>
      </c>
      <c r="K105" s="256">
        <f t="shared" si="18"/>
        <v>-38</v>
      </c>
      <c r="L105" s="262">
        <f>E105-I105</f>
        <v>1</v>
      </c>
      <c r="M105" s="268">
        <f t="shared" si="28"/>
        <v>-11.48036253776435</v>
      </c>
      <c r="N105" s="453">
        <v>0</v>
      </c>
    </row>
    <row r="106" spans="1:14" s="132" customFormat="1" ht="13.5" customHeight="1">
      <c r="A106" s="139"/>
      <c r="B106" s="139"/>
      <c r="C106" s="168"/>
      <c r="D106" s="168"/>
      <c r="E106" s="168"/>
      <c r="F106" s="168"/>
      <c r="G106" s="139"/>
      <c r="H106" s="139"/>
      <c r="I106" s="139"/>
      <c r="J106" s="139"/>
      <c r="K106" s="258"/>
      <c r="L106" s="258"/>
      <c r="M106" s="258"/>
      <c r="N106" s="277"/>
    </row>
    <row r="107" spans="1:14" s="132" customFormat="1" ht="13.5" customHeight="1">
      <c r="C107" s="169"/>
      <c r="D107" s="169"/>
      <c r="E107" s="169"/>
      <c r="F107" s="169"/>
      <c r="K107" s="259"/>
      <c r="L107" s="259"/>
      <c r="M107" s="259"/>
      <c r="N107" s="278"/>
    </row>
    <row r="108" spans="1:14" ht="28.5" customHeight="1">
      <c r="A108" s="7" t="s">
        <v>289</v>
      </c>
      <c r="B108" s="143"/>
    </row>
    <row r="109" spans="1:14" ht="16.5" customHeight="1">
      <c r="A109" s="133" t="s">
        <v>89</v>
      </c>
      <c r="B109" s="144"/>
      <c r="C109" s="154" t="s">
        <v>56</v>
      </c>
      <c r="D109" s="173"/>
      <c r="E109" s="173"/>
      <c r="F109" s="173"/>
      <c r="G109" s="26" t="s">
        <v>221</v>
      </c>
      <c r="H109" s="26"/>
      <c r="I109" s="26"/>
      <c r="J109" s="42"/>
      <c r="K109" s="50" t="s">
        <v>71</v>
      </c>
      <c r="L109" s="57"/>
      <c r="M109" s="60" t="s">
        <v>72</v>
      </c>
      <c r="N109" s="60"/>
    </row>
    <row r="110" spans="1:14" ht="16.5" customHeight="1">
      <c r="A110" s="134"/>
      <c r="B110" s="145"/>
      <c r="C110" s="106" t="s">
        <v>73</v>
      </c>
      <c r="D110" s="106" t="s">
        <v>66</v>
      </c>
      <c r="E110" s="106" t="s">
        <v>68</v>
      </c>
      <c r="F110" s="389" t="s">
        <v>82</v>
      </c>
      <c r="G110" s="106" t="s">
        <v>73</v>
      </c>
      <c r="H110" s="106" t="s">
        <v>66</v>
      </c>
      <c r="I110" s="106" t="s">
        <v>68</v>
      </c>
      <c r="J110" s="106" t="s">
        <v>82</v>
      </c>
      <c r="K110" s="119" t="s">
        <v>66</v>
      </c>
      <c r="L110" s="119" t="s">
        <v>68</v>
      </c>
      <c r="M110" s="119" t="s">
        <v>66</v>
      </c>
      <c r="N110" s="448" t="s">
        <v>68</v>
      </c>
    </row>
    <row r="111" spans="1:14" ht="30" customHeight="1">
      <c r="A111" s="135"/>
      <c r="B111" s="146"/>
      <c r="C111" s="107"/>
      <c r="D111" s="107"/>
      <c r="E111" s="107"/>
      <c r="F111" s="185"/>
      <c r="G111" s="107"/>
      <c r="H111" s="107"/>
      <c r="I111" s="107"/>
      <c r="J111" s="107"/>
      <c r="K111" s="52"/>
      <c r="L111" s="52"/>
      <c r="M111" s="52"/>
      <c r="N111" s="70"/>
    </row>
    <row r="112" spans="1:14" ht="15" customHeight="1">
      <c r="A112" s="23"/>
      <c r="B112" s="11"/>
      <c r="C112" s="156"/>
      <c r="D112" s="156"/>
      <c r="E112" s="156"/>
      <c r="F112" s="390"/>
      <c r="G112" s="20"/>
      <c r="H112" s="20"/>
      <c r="I112" s="20"/>
      <c r="J112" s="8"/>
      <c r="K112" s="53"/>
      <c r="L112" s="58"/>
      <c r="M112" s="35"/>
      <c r="N112" s="35"/>
    </row>
    <row r="113" spans="1:14" ht="15" customHeight="1">
      <c r="A113" s="136" t="s">
        <v>1</v>
      </c>
      <c r="B113" s="12"/>
      <c r="C113" s="157">
        <v>116228</v>
      </c>
      <c r="D113" s="157">
        <v>113538</v>
      </c>
      <c r="E113" s="157">
        <v>2690</v>
      </c>
      <c r="F113" s="403">
        <f>E113/C113*100</f>
        <v>2.3144164917231649</v>
      </c>
      <c r="G113" s="21">
        <v>118919</v>
      </c>
      <c r="H113" s="21">
        <v>117175</v>
      </c>
      <c r="I113" s="21">
        <v>1744</v>
      </c>
      <c r="J113" s="428">
        <f>I113/G113*100</f>
        <v>1.4665444546287809</v>
      </c>
      <c r="K113" s="46">
        <f>D113-H113</f>
        <v>-3637</v>
      </c>
      <c r="L113" s="30">
        <f>E113-I113</f>
        <v>946</v>
      </c>
      <c r="M113" s="61">
        <f>K113/H113*100</f>
        <v>-3.1039044164710905</v>
      </c>
      <c r="N113" s="61">
        <f>L113/I113*100</f>
        <v>54.243119266055054</v>
      </c>
    </row>
    <row r="114" spans="1:14" ht="15" customHeight="1">
      <c r="A114" s="23"/>
      <c r="B114" s="13"/>
      <c r="C114" s="157"/>
      <c r="D114" s="157"/>
      <c r="E114" s="157"/>
      <c r="F114" s="403"/>
      <c r="G114" s="21"/>
      <c r="H114" s="21"/>
      <c r="I114" s="21"/>
      <c r="J114" s="428"/>
      <c r="K114" s="46"/>
      <c r="L114" s="30"/>
      <c r="M114" s="61"/>
      <c r="N114" s="61"/>
    </row>
    <row r="115" spans="1:14" ht="15" customHeight="1">
      <c r="A115" s="23"/>
      <c r="B115" s="12" t="s">
        <v>90</v>
      </c>
      <c r="C115" s="157">
        <v>81971</v>
      </c>
      <c r="D115" s="157">
        <v>79606</v>
      </c>
      <c r="E115" s="157">
        <v>2365</v>
      </c>
      <c r="F115" s="403">
        <f>E115/C115*100</f>
        <v>2.8851667052982153</v>
      </c>
      <c r="G115" s="22">
        <v>82655</v>
      </c>
      <c r="H115" s="22">
        <v>81137</v>
      </c>
      <c r="I115" s="22">
        <v>1518</v>
      </c>
      <c r="J115" s="428">
        <f>I115/G115*100</f>
        <v>1.836549513036114</v>
      </c>
      <c r="K115" s="46">
        <f t="shared" ref="K115:L117" si="30">D115-H115</f>
        <v>-1531</v>
      </c>
      <c r="L115" s="30">
        <f t="shared" si="30"/>
        <v>847</v>
      </c>
      <c r="M115" s="61">
        <f t="shared" ref="M115:N117" si="31">K115/H115*100</f>
        <v>-1.8869319792449806</v>
      </c>
      <c r="N115" s="61">
        <f t="shared" si="31"/>
        <v>55.797101449275367</v>
      </c>
    </row>
    <row r="116" spans="1:14" ht="15" customHeight="1">
      <c r="A116" s="23"/>
      <c r="B116" s="12" t="s">
        <v>4</v>
      </c>
      <c r="C116" s="157">
        <v>25960</v>
      </c>
      <c r="D116" s="157">
        <v>25708</v>
      </c>
      <c r="E116" s="157">
        <v>252</v>
      </c>
      <c r="F116" s="403">
        <f>E116/C116*100</f>
        <v>0.9707241910631742</v>
      </c>
      <c r="G116" s="22">
        <v>26744</v>
      </c>
      <c r="H116" s="22">
        <v>26572</v>
      </c>
      <c r="I116" s="22">
        <v>172</v>
      </c>
      <c r="J116" s="428">
        <f>I116/G116*100</f>
        <v>0.64313490876458279</v>
      </c>
      <c r="K116" s="46">
        <f t="shared" si="30"/>
        <v>-864</v>
      </c>
      <c r="L116" s="30">
        <f t="shared" si="30"/>
        <v>80</v>
      </c>
      <c r="M116" s="61">
        <f t="shared" si="31"/>
        <v>-3.251542977570375</v>
      </c>
      <c r="N116" s="61">
        <f t="shared" si="31"/>
        <v>46.511627906976742</v>
      </c>
    </row>
    <row r="117" spans="1:14" ht="15" customHeight="1">
      <c r="A117" s="23"/>
      <c r="B117" s="12" t="s">
        <v>93</v>
      </c>
      <c r="C117" s="157">
        <v>8297</v>
      </c>
      <c r="D117" s="157">
        <v>8224</v>
      </c>
      <c r="E117" s="157">
        <v>73</v>
      </c>
      <c r="F117" s="403">
        <f>E117/C117*100</f>
        <v>0.87983608533204771</v>
      </c>
      <c r="G117" s="22">
        <v>9520</v>
      </c>
      <c r="H117" s="22">
        <v>9466</v>
      </c>
      <c r="I117" s="22">
        <v>54</v>
      </c>
      <c r="J117" s="428">
        <f>I117/G117*100</f>
        <v>0.5672268907563025</v>
      </c>
      <c r="K117" s="46">
        <f t="shared" si="30"/>
        <v>-1242</v>
      </c>
      <c r="L117" s="30">
        <f t="shared" si="30"/>
        <v>19</v>
      </c>
      <c r="M117" s="61">
        <f t="shared" si="31"/>
        <v>-13.120642298753433</v>
      </c>
      <c r="N117" s="61">
        <f t="shared" si="31"/>
        <v>35.185185185185183</v>
      </c>
    </row>
    <row r="118" spans="1:14" ht="15" customHeight="1">
      <c r="A118" s="23"/>
      <c r="B118" s="12"/>
      <c r="F118" s="187"/>
      <c r="G118" s="23"/>
      <c r="H118" s="23"/>
      <c r="I118" s="23"/>
      <c r="J118" s="11"/>
      <c r="K118" s="54"/>
      <c r="L118" s="32"/>
      <c r="M118" s="62"/>
      <c r="N118" s="62"/>
    </row>
    <row r="119" spans="1:14" s="23" customFormat="1" ht="16.5" customHeight="1">
      <c r="A119" s="137" t="s">
        <v>34</v>
      </c>
      <c r="B119" s="147"/>
      <c r="C119" s="158">
        <v>8605</v>
      </c>
      <c r="D119" s="158">
        <f>C119-E119</f>
        <v>8535</v>
      </c>
      <c r="E119" s="158">
        <f>E120</f>
        <v>70</v>
      </c>
      <c r="F119" s="397">
        <f t="shared" ref="F119:F150" si="32">E119/C119*100</f>
        <v>0.81348053457292269</v>
      </c>
      <c r="G119" s="225">
        <v>8354</v>
      </c>
      <c r="H119" s="238">
        <f>G119-I119</f>
        <v>8317</v>
      </c>
      <c r="I119" s="238">
        <f>I120</f>
        <v>37</v>
      </c>
      <c r="J119" s="413">
        <f t="shared" ref="J119:J150" si="33">I119/G119*100</f>
        <v>0.44290160402202527</v>
      </c>
      <c r="K119" s="255">
        <f>D119-H119</f>
        <v>218</v>
      </c>
      <c r="L119" s="251">
        <f>E119-I119</f>
        <v>33</v>
      </c>
      <c r="M119" s="266">
        <f t="shared" ref="M119:N124" si="34">K119/H119*100</f>
        <v>2.6211374293615486</v>
      </c>
      <c r="N119" s="271">
        <f t="shared" si="34"/>
        <v>89.189189189189193</v>
      </c>
    </row>
    <row r="120" spans="1:14" ht="15" customHeight="1">
      <c r="A120" s="23"/>
      <c r="B120" s="12" t="s">
        <v>172</v>
      </c>
      <c r="C120" s="159">
        <v>6322</v>
      </c>
      <c r="D120" s="174">
        <f>C120-E120</f>
        <v>6252</v>
      </c>
      <c r="E120" s="380">
        <v>70</v>
      </c>
      <c r="F120" s="393">
        <f t="shared" si="32"/>
        <v>1.1072445428661817</v>
      </c>
      <c r="G120" s="231">
        <v>5919</v>
      </c>
      <c r="H120" s="240">
        <f>G120-I120</f>
        <v>5882</v>
      </c>
      <c r="I120" s="425">
        <v>37</v>
      </c>
      <c r="J120" s="435">
        <f t="shared" si="33"/>
        <v>0.62510559216083805</v>
      </c>
      <c r="K120" s="256">
        <f>D120-H120</f>
        <v>370</v>
      </c>
      <c r="L120" s="262">
        <f>E120-I120</f>
        <v>33</v>
      </c>
      <c r="M120" s="267">
        <f t="shared" si="34"/>
        <v>6.290377422645359</v>
      </c>
      <c r="N120" s="454">
        <f t="shared" si="34"/>
        <v>89.189189189189193</v>
      </c>
    </row>
    <row r="121" spans="1:14" s="23" customFormat="1" ht="16.5" customHeight="1">
      <c r="A121" s="137" t="s">
        <v>9</v>
      </c>
      <c r="B121" s="147"/>
      <c r="C121" s="158">
        <f>SUM(C122:C127)</f>
        <v>4838</v>
      </c>
      <c r="D121" s="158">
        <f>SUM(D122:D127)</f>
        <v>4817</v>
      </c>
      <c r="E121" s="158">
        <f>SUM(E122:E127)</f>
        <v>21</v>
      </c>
      <c r="F121" s="397">
        <f t="shared" si="32"/>
        <v>0.43406366267052499</v>
      </c>
      <c r="G121" s="230">
        <f>SUM(G122:G127)</f>
        <v>4743</v>
      </c>
      <c r="H121" s="239">
        <f>SUM(H122:H127)</f>
        <v>4719</v>
      </c>
      <c r="I121" s="239">
        <f>SUM(I122:I127)</f>
        <v>24</v>
      </c>
      <c r="J121" s="413">
        <f t="shared" si="33"/>
        <v>0.50600885515496519</v>
      </c>
      <c r="K121" s="255">
        <f t="shared" ref="K121:K150" si="35">D121-H121</f>
        <v>98</v>
      </c>
      <c r="L121" s="251">
        <f>SUM(L122:L127)</f>
        <v>-3</v>
      </c>
      <c r="M121" s="266">
        <f t="shared" si="34"/>
        <v>2.0767111676202585</v>
      </c>
      <c r="N121" s="271">
        <f t="shared" si="34"/>
        <v>-12.5</v>
      </c>
    </row>
    <row r="122" spans="1:14" ht="15" customHeight="1">
      <c r="A122" s="23"/>
      <c r="B122" s="148" t="s">
        <v>173</v>
      </c>
      <c r="C122" s="159">
        <v>840</v>
      </c>
      <c r="D122" s="174">
        <f t="shared" ref="D122:D129" si="36">C122-E122</f>
        <v>835</v>
      </c>
      <c r="E122" s="380">
        <v>5</v>
      </c>
      <c r="F122" s="393">
        <f t="shared" si="32"/>
        <v>0.59523809523809523</v>
      </c>
      <c r="G122" s="226">
        <v>887</v>
      </c>
      <c r="H122" s="234">
        <f t="shared" ref="H122:H129" si="37">G122-I122</f>
        <v>883</v>
      </c>
      <c r="I122" s="422">
        <v>4</v>
      </c>
      <c r="J122" s="431">
        <f t="shared" si="33"/>
        <v>0.45095828635851182</v>
      </c>
      <c r="K122" s="256">
        <f t="shared" si="35"/>
        <v>-48</v>
      </c>
      <c r="L122" s="262">
        <f t="shared" ref="L122:L132" si="38">E122-I122</f>
        <v>1</v>
      </c>
      <c r="M122" s="267">
        <f t="shared" si="34"/>
        <v>-5.4360135900339754</v>
      </c>
      <c r="N122" s="449">
        <f t="shared" si="34"/>
        <v>25</v>
      </c>
    </row>
    <row r="123" spans="1:14" ht="15" customHeight="1">
      <c r="A123" s="23"/>
      <c r="B123" s="149" t="s">
        <v>174</v>
      </c>
      <c r="C123" s="160">
        <v>1453</v>
      </c>
      <c r="D123" s="175">
        <f t="shared" si="36"/>
        <v>1451</v>
      </c>
      <c r="E123" s="381">
        <v>2</v>
      </c>
      <c r="F123" s="401">
        <f t="shared" si="32"/>
        <v>0.13764624913971094</v>
      </c>
      <c r="G123" s="227">
        <v>1521</v>
      </c>
      <c r="H123" s="235">
        <f t="shared" si="37"/>
        <v>1515</v>
      </c>
      <c r="I123" s="423">
        <v>6</v>
      </c>
      <c r="J123" s="432">
        <f t="shared" si="33"/>
        <v>0.3944773175542407</v>
      </c>
      <c r="K123" s="256">
        <f t="shared" si="35"/>
        <v>-64</v>
      </c>
      <c r="L123" s="262">
        <f t="shared" si="38"/>
        <v>-4</v>
      </c>
      <c r="M123" s="268">
        <f t="shared" si="34"/>
        <v>-4.224422442244224</v>
      </c>
      <c r="N123" s="450">
        <f t="shared" si="34"/>
        <v>-66.666666666666657</v>
      </c>
    </row>
    <row r="124" spans="1:14" ht="15" customHeight="1">
      <c r="A124" s="23"/>
      <c r="B124" s="149" t="s">
        <v>176</v>
      </c>
      <c r="C124" s="160">
        <v>725</v>
      </c>
      <c r="D124" s="175">
        <f t="shared" si="36"/>
        <v>720</v>
      </c>
      <c r="E124" s="381">
        <v>5</v>
      </c>
      <c r="F124" s="401">
        <f t="shared" si="32"/>
        <v>0.68965517241379315</v>
      </c>
      <c r="G124" s="227">
        <v>764</v>
      </c>
      <c r="H124" s="235">
        <f t="shared" si="37"/>
        <v>760</v>
      </c>
      <c r="I124" s="423">
        <v>4</v>
      </c>
      <c r="J124" s="432">
        <f t="shared" si="33"/>
        <v>0.52356020942408377</v>
      </c>
      <c r="K124" s="256">
        <f t="shared" si="35"/>
        <v>-40</v>
      </c>
      <c r="L124" s="262">
        <f t="shared" si="38"/>
        <v>1</v>
      </c>
      <c r="M124" s="268">
        <f t="shared" si="34"/>
        <v>-5.2631578947368416</v>
      </c>
      <c r="N124" s="450">
        <f t="shared" si="34"/>
        <v>25</v>
      </c>
    </row>
    <row r="125" spans="1:14" ht="15" customHeight="1">
      <c r="A125" s="23"/>
      <c r="B125" s="149" t="s">
        <v>102</v>
      </c>
      <c r="C125" s="160">
        <v>668</v>
      </c>
      <c r="D125" s="175">
        <f t="shared" si="36"/>
        <v>666</v>
      </c>
      <c r="E125" s="381">
        <v>2</v>
      </c>
      <c r="F125" s="401">
        <f t="shared" si="32"/>
        <v>0.29940119760479045</v>
      </c>
      <c r="G125" s="227">
        <v>562</v>
      </c>
      <c r="H125" s="235">
        <f t="shared" si="37"/>
        <v>562</v>
      </c>
      <c r="I125" s="378">
        <v>0</v>
      </c>
      <c r="J125" s="274">
        <f t="shared" si="33"/>
        <v>0</v>
      </c>
      <c r="K125" s="256">
        <f t="shared" si="35"/>
        <v>104</v>
      </c>
      <c r="L125" s="262">
        <f t="shared" si="38"/>
        <v>2</v>
      </c>
      <c r="M125" s="268">
        <f t="shared" ref="M125:M150" si="39">K125/H125*100</f>
        <v>18.505338078291814</v>
      </c>
      <c r="N125" s="430">
        <v>0</v>
      </c>
    </row>
    <row r="126" spans="1:14" ht="15" customHeight="1">
      <c r="A126" s="23"/>
      <c r="B126" s="149" t="s">
        <v>177</v>
      </c>
      <c r="C126" s="160">
        <v>759</v>
      </c>
      <c r="D126" s="175">
        <f t="shared" si="36"/>
        <v>755</v>
      </c>
      <c r="E126" s="381">
        <v>4</v>
      </c>
      <c r="F126" s="401">
        <f t="shared" si="32"/>
        <v>0.5270092226613966</v>
      </c>
      <c r="G126" s="227">
        <v>686</v>
      </c>
      <c r="H126" s="235">
        <f t="shared" si="37"/>
        <v>681</v>
      </c>
      <c r="I126" s="419">
        <v>5</v>
      </c>
      <c r="J126" s="432">
        <f t="shared" si="33"/>
        <v>0.7288629737609329</v>
      </c>
      <c r="K126" s="256">
        <f t="shared" si="35"/>
        <v>74</v>
      </c>
      <c r="L126" s="262">
        <f t="shared" si="38"/>
        <v>-1</v>
      </c>
      <c r="M126" s="268">
        <f t="shared" si="39"/>
        <v>10.866372980910425</v>
      </c>
      <c r="N126" s="450">
        <f t="shared" ref="N126:N134" si="40">L126/I126*100</f>
        <v>-20</v>
      </c>
    </row>
    <row r="127" spans="1:14" ht="15" customHeight="1">
      <c r="A127" s="23"/>
      <c r="B127" s="151" t="s">
        <v>178</v>
      </c>
      <c r="C127" s="162">
        <v>393</v>
      </c>
      <c r="D127" s="177">
        <f t="shared" si="36"/>
        <v>390</v>
      </c>
      <c r="E127" s="382">
        <v>3</v>
      </c>
      <c r="F127" s="396">
        <f t="shared" si="32"/>
        <v>0.76335877862595392</v>
      </c>
      <c r="G127" s="229">
        <v>323</v>
      </c>
      <c r="H127" s="237">
        <f t="shared" si="37"/>
        <v>318</v>
      </c>
      <c r="I127" s="421">
        <v>5</v>
      </c>
      <c r="J127" s="433">
        <f t="shared" si="33"/>
        <v>1.5479876160990713</v>
      </c>
      <c r="K127" s="256">
        <f t="shared" si="35"/>
        <v>72</v>
      </c>
      <c r="L127" s="262">
        <f t="shared" si="38"/>
        <v>-2</v>
      </c>
      <c r="M127" s="268">
        <f t="shared" si="39"/>
        <v>22.641509433962266</v>
      </c>
      <c r="N127" s="451">
        <f t="shared" si="40"/>
        <v>-40</v>
      </c>
    </row>
    <row r="128" spans="1:14" s="23" customFormat="1" ht="16.5" customHeight="1">
      <c r="A128" s="137" t="s">
        <v>35</v>
      </c>
      <c r="B128" s="147"/>
      <c r="C128" s="158">
        <v>1894</v>
      </c>
      <c r="D128" s="158">
        <f t="shared" si="36"/>
        <v>1844</v>
      </c>
      <c r="E128" s="158">
        <f>E129</f>
        <v>50</v>
      </c>
      <c r="F128" s="397">
        <f t="shared" si="32"/>
        <v>2.6399155227032733</v>
      </c>
      <c r="G128" s="230">
        <v>1989</v>
      </c>
      <c r="H128" s="239">
        <f t="shared" si="37"/>
        <v>1947</v>
      </c>
      <c r="I128" s="239">
        <f>I129</f>
        <v>42</v>
      </c>
      <c r="J128" s="413">
        <f t="shared" si="33"/>
        <v>2.1116138763197587</v>
      </c>
      <c r="K128" s="255">
        <f t="shared" si="35"/>
        <v>-103</v>
      </c>
      <c r="L128" s="251">
        <f t="shared" si="38"/>
        <v>8</v>
      </c>
      <c r="M128" s="266">
        <f t="shared" si="39"/>
        <v>-5.2901900359527483</v>
      </c>
      <c r="N128" s="271">
        <f t="shared" si="40"/>
        <v>19.047619047619047</v>
      </c>
    </row>
    <row r="129" spans="1:14" ht="15" customHeight="1">
      <c r="A129" s="23"/>
      <c r="B129" s="12" t="s">
        <v>179</v>
      </c>
      <c r="C129" s="159">
        <v>4177</v>
      </c>
      <c r="D129" s="174">
        <f t="shared" si="36"/>
        <v>4127</v>
      </c>
      <c r="E129" s="380">
        <v>50</v>
      </c>
      <c r="F129" s="393">
        <f t="shared" si="32"/>
        <v>1.1970313622216904</v>
      </c>
      <c r="G129" s="231">
        <v>4424</v>
      </c>
      <c r="H129" s="240">
        <f t="shared" si="37"/>
        <v>4382</v>
      </c>
      <c r="I129" s="425">
        <v>42</v>
      </c>
      <c r="J129" s="435">
        <f t="shared" si="33"/>
        <v>0.949367088607595</v>
      </c>
      <c r="K129" s="256">
        <f t="shared" si="35"/>
        <v>-255</v>
      </c>
      <c r="L129" s="262">
        <f t="shared" si="38"/>
        <v>8</v>
      </c>
      <c r="M129" s="267">
        <f t="shared" si="39"/>
        <v>-5.8192606115928802</v>
      </c>
      <c r="N129" s="454">
        <f t="shared" si="40"/>
        <v>19.047619047619047</v>
      </c>
    </row>
    <row r="130" spans="1:14" s="23" customFormat="1" ht="16.5" customHeight="1">
      <c r="A130" s="137" t="s">
        <v>30</v>
      </c>
      <c r="B130" s="147"/>
      <c r="C130" s="158">
        <f>SUM(C131:C132)</f>
        <v>2160</v>
      </c>
      <c r="D130" s="158">
        <f>SUM(D131:D132)</f>
        <v>2141</v>
      </c>
      <c r="E130" s="158">
        <f>SUM(E131:E132)</f>
        <v>19</v>
      </c>
      <c r="F130" s="397">
        <f t="shared" si="32"/>
        <v>0.87962962962962965</v>
      </c>
      <c r="G130" s="230">
        <f>SUM(G131:G132)</f>
        <v>2367</v>
      </c>
      <c r="H130" s="239">
        <f>SUM(H131:H132)</f>
        <v>2348</v>
      </c>
      <c r="I130" s="239">
        <f>SUM(I131:I132)</f>
        <v>19</v>
      </c>
      <c r="J130" s="413">
        <f t="shared" si="33"/>
        <v>0.8027038445289395</v>
      </c>
      <c r="K130" s="255">
        <f t="shared" si="35"/>
        <v>-207</v>
      </c>
      <c r="L130" s="443">
        <f t="shared" si="38"/>
        <v>0</v>
      </c>
      <c r="M130" s="266">
        <f t="shared" si="39"/>
        <v>-8.8160136286201016</v>
      </c>
      <c r="N130" s="455">
        <f t="shared" si="40"/>
        <v>0</v>
      </c>
    </row>
    <row r="131" spans="1:14" ht="15" customHeight="1">
      <c r="A131" s="23"/>
      <c r="B131" s="148" t="s">
        <v>180</v>
      </c>
      <c r="C131" s="159">
        <v>1524</v>
      </c>
      <c r="D131" s="174">
        <f>C131-E131</f>
        <v>1519</v>
      </c>
      <c r="E131" s="380">
        <v>5</v>
      </c>
      <c r="F131" s="393">
        <f t="shared" si="32"/>
        <v>0.32808398950131235</v>
      </c>
      <c r="G131" s="226">
        <v>1688</v>
      </c>
      <c r="H131" s="234">
        <f>G131-I131</f>
        <v>1684</v>
      </c>
      <c r="I131" s="422">
        <v>4</v>
      </c>
      <c r="J131" s="431">
        <f t="shared" si="33"/>
        <v>0.23696682464454977</v>
      </c>
      <c r="K131" s="256">
        <f t="shared" si="35"/>
        <v>-165</v>
      </c>
      <c r="L131" s="262">
        <f t="shared" si="38"/>
        <v>1</v>
      </c>
      <c r="M131" s="267">
        <f t="shared" si="39"/>
        <v>-9.7980997624703079</v>
      </c>
      <c r="N131" s="449">
        <f t="shared" si="40"/>
        <v>25</v>
      </c>
    </row>
    <row r="132" spans="1:14" ht="15" customHeight="1">
      <c r="A132" s="23"/>
      <c r="B132" s="151" t="s">
        <v>181</v>
      </c>
      <c r="C132" s="160">
        <v>636</v>
      </c>
      <c r="D132" s="175">
        <f>C132-E132</f>
        <v>622</v>
      </c>
      <c r="E132" s="381">
        <v>14</v>
      </c>
      <c r="F132" s="401">
        <f t="shared" si="32"/>
        <v>2.2012578616352201</v>
      </c>
      <c r="G132" s="229">
        <v>679</v>
      </c>
      <c r="H132" s="237">
        <f>G132-I132</f>
        <v>664</v>
      </c>
      <c r="I132" s="424">
        <v>15</v>
      </c>
      <c r="J132" s="433">
        <f t="shared" si="33"/>
        <v>2.2091310751104567</v>
      </c>
      <c r="K132" s="256">
        <f t="shared" si="35"/>
        <v>-42</v>
      </c>
      <c r="L132" s="262">
        <f t="shared" si="38"/>
        <v>-1</v>
      </c>
      <c r="M132" s="268">
        <f t="shared" si="39"/>
        <v>-6.3253012048192767</v>
      </c>
      <c r="N132" s="451">
        <f t="shared" si="40"/>
        <v>-6.666666666666667</v>
      </c>
    </row>
    <row r="133" spans="1:14" s="23" customFormat="1" ht="16.5" customHeight="1">
      <c r="A133" s="137" t="s">
        <v>37</v>
      </c>
      <c r="B133" s="147"/>
      <c r="C133" s="158">
        <f>SUM(C134)</f>
        <v>1039</v>
      </c>
      <c r="D133" s="158">
        <f>SUM(D134)</f>
        <v>1030</v>
      </c>
      <c r="E133" s="158">
        <f>SUM(E134)</f>
        <v>9</v>
      </c>
      <c r="F133" s="397">
        <f t="shared" si="32"/>
        <v>0.86621751684311821</v>
      </c>
      <c r="G133" s="230">
        <v>1104</v>
      </c>
      <c r="H133" s="239">
        <f>SUM(H134)</f>
        <v>1095</v>
      </c>
      <c r="I133" s="239">
        <f>I134</f>
        <v>9</v>
      </c>
      <c r="J133" s="413">
        <f t="shared" si="33"/>
        <v>0.815217391304348</v>
      </c>
      <c r="K133" s="255">
        <f t="shared" si="35"/>
        <v>-65</v>
      </c>
      <c r="L133" s="443">
        <f>SUM(L134:L134)</f>
        <v>0</v>
      </c>
      <c r="M133" s="266">
        <f t="shared" si="39"/>
        <v>-5.93607305936073</v>
      </c>
      <c r="N133" s="455">
        <f t="shared" si="40"/>
        <v>0</v>
      </c>
    </row>
    <row r="134" spans="1:14" ht="15" customHeight="1">
      <c r="A134" s="23"/>
      <c r="B134" s="12" t="s">
        <v>182</v>
      </c>
      <c r="C134" s="159">
        <v>1039</v>
      </c>
      <c r="D134" s="174">
        <f>C134-E134</f>
        <v>1030</v>
      </c>
      <c r="E134" s="380">
        <v>9</v>
      </c>
      <c r="F134" s="393">
        <f t="shared" si="32"/>
        <v>0.86621751684311821</v>
      </c>
      <c r="G134" s="231">
        <v>1104</v>
      </c>
      <c r="H134" s="240">
        <f>G134-I134</f>
        <v>1095</v>
      </c>
      <c r="I134" s="425">
        <v>9</v>
      </c>
      <c r="J134" s="435">
        <f t="shared" si="33"/>
        <v>0.815217391304348</v>
      </c>
      <c r="K134" s="256">
        <f t="shared" si="35"/>
        <v>-65</v>
      </c>
      <c r="L134" s="263">
        <f>E134-I134</f>
        <v>0</v>
      </c>
      <c r="M134" s="267">
        <f t="shared" si="39"/>
        <v>-5.93607305936073</v>
      </c>
      <c r="N134" s="456">
        <f t="shared" si="40"/>
        <v>0</v>
      </c>
    </row>
    <row r="135" spans="1:14" s="23" customFormat="1" ht="16.5" customHeight="1">
      <c r="A135" s="137" t="s">
        <v>42</v>
      </c>
      <c r="B135" s="147"/>
      <c r="C135" s="158">
        <f>SUM(C136:C138)</f>
        <v>2172</v>
      </c>
      <c r="D135" s="158">
        <f>SUM(D136:D138)</f>
        <v>2163</v>
      </c>
      <c r="E135" s="158">
        <f>SUM(E136:E138)</f>
        <v>9</v>
      </c>
      <c r="F135" s="397">
        <f t="shared" si="32"/>
        <v>0.4143646408839779</v>
      </c>
      <c r="G135" s="230">
        <f>SUM(G136:G138)</f>
        <v>2359</v>
      </c>
      <c r="H135" s="239">
        <f>SUM(H136:H138)</f>
        <v>2359</v>
      </c>
      <c r="I135" s="426">
        <f>SUM(I136:I138)</f>
        <v>0</v>
      </c>
      <c r="J135" s="436">
        <f t="shared" si="33"/>
        <v>0</v>
      </c>
      <c r="K135" s="255">
        <f t="shared" si="35"/>
        <v>-196</v>
      </c>
      <c r="L135" s="251">
        <f>SUM(L136:L138)</f>
        <v>9</v>
      </c>
      <c r="M135" s="266">
        <f t="shared" si="39"/>
        <v>-8.3086053412462899</v>
      </c>
      <c r="N135" s="455">
        <v>0</v>
      </c>
    </row>
    <row r="136" spans="1:14" ht="15" customHeight="1">
      <c r="A136" s="23"/>
      <c r="B136" s="148" t="s">
        <v>183</v>
      </c>
      <c r="C136" s="159">
        <v>600</v>
      </c>
      <c r="D136" s="174">
        <f>C136-E136</f>
        <v>599</v>
      </c>
      <c r="E136" s="380">
        <v>1</v>
      </c>
      <c r="F136" s="393">
        <f t="shared" si="32"/>
        <v>0.16666666666666669</v>
      </c>
      <c r="G136" s="226">
        <v>635</v>
      </c>
      <c r="H136" s="234">
        <f>G136-I136</f>
        <v>635</v>
      </c>
      <c r="I136" s="385">
        <v>0</v>
      </c>
      <c r="J136" s="437">
        <f t="shared" si="33"/>
        <v>0</v>
      </c>
      <c r="K136" s="256">
        <f t="shared" si="35"/>
        <v>-36</v>
      </c>
      <c r="L136" s="262">
        <f>E136-I136</f>
        <v>1</v>
      </c>
      <c r="M136" s="267">
        <f t="shared" si="39"/>
        <v>-5.6692913385826769</v>
      </c>
      <c r="N136" s="452">
        <v>0</v>
      </c>
    </row>
    <row r="137" spans="1:14" ht="15" customHeight="1">
      <c r="A137" s="23"/>
      <c r="B137" s="149" t="s">
        <v>184</v>
      </c>
      <c r="C137" s="160">
        <v>609</v>
      </c>
      <c r="D137" s="175">
        <f>C137-E137</f>
        <v>608</v>
      </c>
      <c r="E137" s="381">
        <v>1</v>
      </c>
      <c r="F137" s="401">
        <f t="shared" si="32"/>
        <v>0.16420361247947454</v>
      </c>
      <c r="G137" s="227">
        <v>673</v>
      </c>
      <c r="H137" s="235">
        <f>G137-I137</f>
        <v>673</v>
      </c>
      <c r="I137" s="378">
        <v>0</v>
      </c>
      <c r="J137" s="274">
        <f t="shared" si="33"/>
        <v>0</v>
      </c>
      <c r="K137" s="256">
        <f t="shared" si="35"/>
        <v>-65</v>
      </c>
      <c r="L137" s="262">
        <f>E137-I137</f>
        <v>1</v>
      </c>
      <c r="M137" s="268">
        <f t="shared" si="39"/>
        <v>-9.6582466567607739</v>
      </c>
      <c r="N137" s="430">
        <v>0</v>
      </c>
    </row>
    <row r="138" spans="1:14" ht="15" customHeight="1">
      <c r="A138" s="23"/>
      <c r="B138" s="151" t="s">
        <v>186</v>
      </c>
      <c r="C138" s="162">
        <v>963</v>
      </c>
      <c r="D138" s="177">
        <f>C138-E138</f>
        <v>956</v>
      </c>
      <c r="E138" s="382">
        <v>7</v>
      </c>
      <c r="F138" s="396">
        <f t="shared" si="32"/>
        <v>0.72689511941848384</v>
      </c>
      <c r="G138" s="229">
        <v>1051</v>
      </c>
      <c r="H138" s="237">
        <f>G138-I138</f>
        <v>1051</v>
      </c>
      <c r="I138" s="384">
        <v>0</v>
      </c>
      <c r="J138" s="434">
        <f t="shared" si="33"/>
        <v>0</v>
      </c>
      <c r="K138" s="256">
        <f t="shared" si="35"/>
        <v>-95</v>
      </c>
      <c r="L138" s="262">
        <f>E138-I138</f>
        <v>7</v>
      </c>
      <c r="M138" s="268">
        <f t="shared" si="39"/>
        <v>-9.0390104662226456</v>
      </c>
      <c r="N138" s="453">
        <v>0</v>
      </c>
    </row>
    <row r="139" spans="1:14" s="23" customFormat="1" ht="16.5" customHeight="1">
      <c r="A139" s="137" t="s">
        <v>45</v>
      </c>
      <c r="B139" s="147"/>
      <c r="C139" s="158">
        <f>SUM(C140:C143)</f>
        <v>865</v>
      </c>
      <c r="D139" s="158">
        <f>SUM(D140:D143)</f>
        <v>860</v>
      </c>
      <c r="E139" s="158">
        <f>SUM(E140:E143)</f>
        <v>5</v>
      </c>
      <c r="F139" s="397">
        <f t="shared" si="32"/>
        <v>0.57803468208092479</v>
      </c>
      <c r="G139" s="230">
        <f>SUM(G140:G143)</f>
        <v>1019</v>
      </c>
      <c r="H139" s="239">
        <f>SUM(H140:H143)</f>
        <v>1016</v>
      </c>
      <c r="I139" s="239">
        <f>SUM(I140:I143)</f>
        <v>3</v>
      </c>
      <c r="J139" s="413">
        <f t="shared" si="33"/>
        <v>0.29440628066732089</v>
      </c>
      <c r="K139" s="255">
        <f t="shared" si="35"/>
        <v>-156</v>
      </c>
      <c r="L139" s="251">
        <f>SUM(L140:L143)</f>
        <v>2</v>
      </c>
      <c r="M139" s="266">
        <f t="shared" si="39"/>
        <v>-15.354330708661418</v>
      </c>
      <c r="N139" s="271">
        <f>L139/I139*100</f>
        <v>66.666666666666657</v>
      </c>
    </row>
    <row r="140" spans="1:14" ht="15" customHeight="1">
      <c r="A140" s="23"/>
      <c r="B140" s="148" t="s">
        <v>88</v>
      </c>
      <c r="C140" s="159">
        <v>160</v>
      </c>
      <c r="D140" s="174">
        <f>C140-E140</f>
        <v>155</v>
      </c>
      <c r="E140" s="178">
        <v>5</v>
      </c>
      <c r="F140" s="393">
        <f t="shared" si="32"/>
        <v>3.125</v>
      </c>
      <c r="G140" s="226">
        <v>180</v>
      </c>
      <c r="H140" s="234">
        <f>G140-I140</f>
        <v>178</v>
      </c>
      <c r="I140" s="418">
        <v>2</v>
      </c>
      <c r="J140" s="431">
        <f t="shared" si="33"/>
        <v>1.1111111111111112</v>
      </c>
      <c r="K140" s="256">
        <f t="shared" si="35"/>
        <v>-23</v>
      </c>
      <c r="L140" s="262">
        <f>E140-I140</f>
        <v>3</v>
      </c>
      <c r="M140" s="267">
        <f t="shared" si="39"/>
        <v>-12.921348314606742</v>
      </c>
      <c r="N140" s="449">
        <f>L140/I140*100</f>
        <v>150</v>
      </c>
    </row>
    <row r="141" spans="1:14" ht="15" customHeight="1">
      <c r="A141" s="23"/>
      <c r="B141" s="149" t="s">
        <v>187</v>
      </c>
      <c r="C141" s="160">
        <v>292</v>
      </c>
      <c r="D141" s="175">
        <f>C141-E141</f>
        <v>292</v>
      </c>
      <c r="E141" s="378">
        <v>0</v>
      </c>
      <c r="F141" s="404">
        <f t="shared" si="32"/>
        <v>0</v>
      </c>
      <c r="G141" s="227">
        <v>338</v>
      </c>
      <c r="H141" s="235">
        <f>G141-I141</f>
        <v>338</v>
      </c>
      <c r="I141" s="378">
        <v>0</v>
      </c>
      <c r="J141" s="274">
        <f t="shared" si="33"/>
        <v>0</v>
      </c>
      <c r="K141" s="256">
        <f t="shared" si="35"/>
        <v>-46</v>
      </c>
      <c r="L141" s="263">
        <f>E141-I141</f>
        <v>0</v>
      </c>
      <c r="M141" s="268">
        <f t="shared" si="39"/>
        <v>-13.609467455621301</v>
      </c>
      <c r="N141" s="430">
        <v>0</v>
      </c>
    </row>
    <row r="142" spans="1:14" ht="15" customHeight="1">
      <c r="A142" s="23"/>
      <c r="B142" s="149" t="s">
        <v>138</v>
      </c>
      <c r="C142" s="162">
        <v>174</v>
      </c>
      <c r="D142" s="177">
        <f>C142-E142</f>
        <v>174</v>
      </c>
      <c r="E142" s="384">
        <v>0</v>
      </c>
      <c r="F142" s="402">
        <f t="shared" si="32"/>
        <v>0</v>
      </c>
      <c r="G142" s="227">
        <v>199</v>
      </c>
      <c r="H142" s="235">
        <f>G142-I142</f>
        <v>199</v>
      </c>
      <c r="I142" s="378">
        <v>0</v>
      </c>
      <c r="J142" s="274">
        <f t="shared" si="33"/>
        <v>0</v>
      </c>
      <c r="K142" s="256">
        <f t="shared" si="35"/>
        <v>-25</v>
      </c>
      <c r="L142" s="263">
        <f>E142-I142</f>
        <v>0</v>
      </c>
      <c r="M142" s="268">
        <f t="shared" si="39"/>
        <v>-12.562814070351758</v>
      </c>
      <c r="N142" s="430">
        <v>0</v>
      </c>
    </row>
    <row r="143" spans="1:14" ht="15" customHeight="1">
      <c r="A143" s="23"/>
      <c r="B143" s="151" t="s">
        <v>188</v>
      </c>
      <c r="C143" s="162">
        <v>239</v>
      </c>
      <c r="D143" s="177">
        <f>C143-E143</f>
        <v>239</v>
      </c>
      <c r="E143" s="384">
        <v>0</v>
      </c>
      <c r="F143" s="402">
        <f t="shared" si="32"/>
        <v>0</v>
      </c>
      <c r="G143" s="229">
        <v>302</v>
      </c>
      <c r="H143" s="237">
        <f>G143-I143</f>
        <v>301</v>
      </c>
      <c r="I143" s="421">
        <v>1</v>
      </c>
      <c r="J143" s="433">
        <f t="shared" si="33"/>
        <v>0.33112582781456962</v>
      </c>
      <c r="K143" s="256">
        <f t="shared" si="35"/>
        <v>-62</v>
      </c>
      <c r="L143" s="262">
        <f>E143-I143</f>
        <v>-1</v>
      </c>
      <c r="M143" s="268">
        <f t="shared" si="39"/>
        <v>-20.598006644518271</v>
      </c>
      <c r="N143" s="451">
        <f>L143/I143*100</f>
        <v>-100</v>
      </c>
    </row>
    <row r="144" spans="1:14" s="23" customFormat="1" ht="16.5" customHeight="1">
      <c r="A144" s="137" t="s">
        <v>17</v>
      </c>
      <c r="B144" s="147"/>
      <c r="C144" s="158">
        <f>SUM(C145:C148)</f>
        <v>3271</v>
      </c>
      <c r="D144" s="158">
        <f>SUM(D145:D148)</f>
        <v>3225</v>
      </c>
      <c r="E144" s="158">
        <f>SUM(E145:E148)</f>
        <v>46</v>
      </c>
      <c r="F144" s="397">
        <f t="shared" si="32"/>
        <v>1.4062977682665851</v>
      </c>
      <c r="G144" s="230">
        <f>SUM(G145:G148)</f>
        <v>3528</v>
      </c>
      <c r="H144" s="239">
        <f>SUM(H145:H148)</f>
        <v>3499</v>
      </c>
      <c r="I144" s="239">
        <f>SUM(I145:I148)</f>
        <v>29</v>
      </c>
      <c r="J144" s="413">
        <f t="shared" si="33"/>
        <v>0.82199546485260766</v>
      </c>
      <c r="K144" s="255">
        <f t="shared" si="35"/>
        <v>-274</v>
      </c>
      <c r="L144" s="251">
        <f>SUM(L145:L148)</f>
        <v>17</v>
      </c>
      <c r="M144" s="266">
        <f t="shared" si="39"/>
        <v>-7.8308088025150049</v>
      </c>
      <c r="N144" s="271">
        <f>L144/I144*100</f>
        <v>58.620689655172406</v>
      </c>
    </row>
    <row r="145" spans="1:14" ht="15" customHeight="1">
      <c r="A145" s="23"/>
      <c r="B145" s="148" t="s">
        <v>189</v>
      </c>
      <c r="C145" s="159">
        <v>1040</v>
      </c>
      <c r="D145" s="174">
        <f>C145-E145</f>
        <v>1027</v>
      </c>
      <c r="E145" s="178">
        <v>13</v>
      </c>
      <c r="F145" s="393">
        <f t="shared" si="32"/>
        <v>1.25</v>
      </c>
      <c r="G145" s="226">
        <v>1126</v>
      </c>
      <c r="H145" s="234">
        <f>G145-I145</f>
        <v>1121</v>
      </c>
      <c r="I145" s="418">
        <v>5</v>
      </c>
      <c r="J145" s="431">
        <f t="shared" si="33"/>
        <v>0.44404973357015992</v>
      </c>
      <c r="K145" s="256">
        <f t="shared" si="35"/>
        <v>-94</v>
      </c>
      <c r="L145" s="262">
        <f>E145-I145</f>
        <v>8</v>
      </c>
      <c r="M145" s="267">
        <f t="shared" si="39"/>
        <v>-8.3853702051739525</v>
      </c>
      <c r="N145" s="449">
        <f>L145/I145*100</f>
        <v>160</v>
      </c>
    </row>
    <row r="146" spans="1:14" ht="15" customHeight="1">
      <c r="A146" s="23"/>
      <c r="B146" s="149" t="s">
        <v>190</v>
      </c>
      <c r="C146" s="160">
        <v>140</v>
      </c>
      <c r="D146" s="175">
        <f>C146-E146</f>
        <v>140</v>
      </c>
      <c r="E146" s="378">
        <v>0</v>
      </c>
      <c r="F146" s="404">
        <f t="shared" si="32"/>
        <v>0</v>
      </c>
      <c r="G146" s="227">
        <v>164</v>
      </c>
      <c r="H146" s="235">
        <f>G146-I146</f>
        <v>164</v>
      </c>
      <c r="I146" s="378">
        <v>0</v>
      </c>
      <c r="J146" s="274">
        <f t="shared" si="33"/>
        <v>0</v>
      </c>
      <c r="K146" s="256">
        <f t="shared" si="35"/>
        <v>-24</v>
      </c>
      <c r="L146" s="263">
        <f>E146-I146</f>
        <v>0</v>
      </c>
      <c r="M146" s="268">
        <f t="shared" si="39"/>
        <v>-14.634146341463413</v>
      </c>
      <c r="N146" s="430">
        <v>0</v>
      </c>
    </row>
    <row r="147" spans="1:14" ht="15" customHeight="1">
      <c r="A147" s="23"/>
      <c r="B147" s="149" t="s">
        <v>191</v>
      </c>
      <c r="C147" s="162">
        <v>1281</v>
      </c>
      <c r="D147" s="177">
        <f>C147-E147</f>
        <v>1254</v>
      </c>
      <c r="E147" s="180">
        <v>27</v>
      </c>
      <c r="F147" s="396">
        <f t="shared" si="32"/>
        <v>2.1077283372365341</v>
      </c>
      <c r="G147" s="227">
        <v>1369</v>
      </c>
      <c r="H147" s="235">
        <f>G147-I147</f>
        <v>1356</v>
      </c>
      <c r="I147" s="419">
        <v>13</v>
      </c>
      <c r="J147" s="432">
        <f t="shared" si="33"/>
        <v>0.94959824689554395</v>
      </c>
      <c r="K147" s="256">
        <f t="shared" si="35"/>
        <v>-102</v>
      </c>
      <c r="L147" s="262">
        <f>E147-I147</f>
        <v>14</v>
      </c>
      <c r="M147" s="268">
        <f t="shared" si="39"/>
        <v>-7.5221238938053103</v>
      </c>
      <c r="N147" s="450">
        <f>L147/I147*100</f>
        <v>107.69230769230769</v>
      </c>
    </row>
    <row r="148" spans="1:14" ht="15" customHeight="1">
      <c r="A148" s="23"/>
      <c r="B148" s="151" t="s">
        <v>194</v>
      </c>
      <c r="C148" s="162">
        <v>810</v>
      </c>
      <c r="D148" s="177">
        <f>C148-E148</f>
        <v>804</v>
      </c>
      <c r="E148" s="180">
        <v>6</v>
      </c>
      <c r="F148" s="396">
        <f t="shared" si="32"/>
        <v>0.74074074074074081</v>
      </c>
      <c r="G148" s="229">
        <v>869</v>
      </c>
      <c r="H148" s="237">
        <f>G148-I148</f>
        <v>858</v>
      </c>
      <c r="I148" s="421">
        <v>11</v>
      </c>
      <c r="J148" s="433">
        <f t="shared" si="33"/>
        <v>1.2658227848101267</v>
      </c>
      <c r="K148" s="256">
        <f t="shared" si="35"/>
        <v>-54</v>
      </c>
      <c r="L148" s="262">
        <f>E148-I148</f>
        <v>-5</v>
      </c>
      <c r="M148" s="268">
        <f t="shared" si="39"/>
        <v>-6.2937062937062942</v>
      </c>
      <c r="N148" s="451">
        <f>L148/I148*100</f>
        <v>-45.454545454545453</v>
      </c>
    </row>
    <row r="149" spans="1:14" s="23" customFormat="1" ht="16.5" customHeight="1">
      <c r="A149" s="137" t="s">
        <v>48</v>
      </c>
      <c r="B149" s="147"/>
      <c r="C149" s="158">
        <f>SUM(C150)</f>
        <v>1116</v>
      </c>
      <c r="D149" s="158">
        <f>SUM(D150)</f>
        <v>1093</v>
      </c>
      <c r="E149" s="158">
        <f>SUM(E150)</f>
        <v>23</v>
      </c>
      <c r="F149" s="397">
        <f t="shared" si="32"/>
        <v>2.0609318996415773</v>
      </c>
      <c r="G149" s="230">
        <v>1281</v>
      </c>
      <c r="H149" s="239">
        <f>SUM(H150)</f>
        <v>1272</v>
      </c>
      <c r="I149" s="239">
        <f>I150</f>
        <v>9</v>
      </c>
      <c r="J149" s="413">
        <f t="shared" si="33"/>
        <v>0.70257611241217799</v>
      </c>
      <c r="K149" s="255">
        <f t="shared" si="35"/>
        <v>-179</v>
      </c>
      <c r="L149" s="251">
        <f>SUM(L150:L150)</f>
        <v>14</v>
      </c>
      <c r="M149" s="266">
        <f t="shared" si="39"/>
        <v>-14.072327044025156</v>
      </c>
      <c r="N149" s="271">
        <f>L149/I149*100</f>
        <v>155.55555555555557</v>
      </c>
    </row>
    <row r="150" spans="1:14" ht="15" customHeight="1">
      <c r="A150" s="36"/>
      <c r="B150" s="16" t="s">
        <v>195</v>
      </c>
      <c r="C150" s="370">
        <v>1116</v>
      </c>
      <c r="D150" s="376">
        <f>C150-E150</f>
        <v>1093</v>
      </c>
      <c r="E150" s="386">
        <v>23</v>
      </c>
      <c r="F150" s="405">
        <f t="shared" si="32"/>
        <v>2.0609318996415773</v>
      </c>
      <c r="G150" s="415">
        <v>1281</v>
      </c>
      <c r="H150" s="417">
        <f>G150-I150</f>
        <v>1272</v>
      </c>
      <c r="I150" s="427">
        <v>9</v>
      </c>
      <c r="J150" s="438">
        <f t="shared" si="33"/>
        <v>0.70257611241217799</v>
      </c>
      <c r="K150" s="442">
        <f t="shared" si="35"/>
        <v>-179</v>
      </c>
      <c r="L150" s="444">
        <f>E150-I150</f>
        <v>14</v>
      </c>
      <c r="M150" s="447">
        <f t="shared" si="39"/>
        <v>-14.072327044025156</v>
      </c>
      <c r="N150" s="454">
        <f>L150/I150*100</f>
        <v>155.55555555555557</v>
      </c>
    </row>
    <row r="151" spans="1:14" s="5" customFormat="1" ht="14.25" customHeight="1">
      <c r="B151" s="94" t="s">
        <v>110</v>
      </c>
      <c r="C151" s="371"/>
      <c r="D151" s="371"/>
      <c r="E151" s="371"/>
      <c r="F151" s="371"/>
      <c r="K151" s="56"/>
      <c r="L151" s="56"/>
      <c r="M151" s="56"/>
      <c r="N151" s="69"/>
    </row>
    <row r="152" spans="1:14" s="94" customFormat="1" ht="14.25" customHeight="1">
      <c r="B152" s="94" t="s">
        <v>223</v>
      </c>
      <c r="C152" s="164"/>
      <c r="D152" s="164"/>
      <c r="E152" s="164"/>
      <c r="F152" s="164"/>
      <c r="K152" s="85"/>
      <c r="L152" s="85"/>
      <c r="M152" s="85"/>
      <c r="N152" s="103"/>
    </row>
    <row r="153" spans="1:14" ht="28.5" customHeight="1">
      <c r="A153" s="7" t="s">
        <v>139</v>
      </c>
      <c r="B153" s="143"/>
    </row>
    <row r="154" spans="1:14" ht="16.5" customHeight="1">
      <c r="A154" s="133" t="s">
        <v>89</v>
      </c>
      <c r="B154" s="144"/>
      <c r="C154" s="154" t="s">
        <v>56</v>
      </c>
      <c r="D154" s="173"/>
      <c r="E154" s="173"/>
      <c r="F154" s="173"/>
      <c r="G154" s="26" t="s">
        <v>221</v>
      </c>
      <c r="H154" s="26"/>
      <c r="I154" s="26"/>
      <c r="J154" s="42"/>
      <c r="K154" s="50" t="s">
        <v>71</v>
      </c>
      <c r="L154" s="57"/>
      <c r="M154" s="60" t="s">
        <v>72</v>
      </c>
      <c r="N154" s="60"/>
    </row>
    <row r="155" spans="1:14" ht="16.5" customHeight="1">
      <c r="A155" s="134"/>
      <c r="B155" s="145"/>
      <c r="C155" s="106" t="s">
        <v>73</v>
      </c>
      <c r="D155" s="106" t="s">
        <v>66</v>
      </c>
      <c r="E155" s="106" t="s">
        <v>68</v>
      </c>
      <c r="F155" s="389" t="s">
        <v>82</v>
      </c>
      <c r="G155" s="106" t="s">
        <v>73</v>
      </c>
      <c r="H155" s="106" t="s">
        <v>66</v>
      </c>
      <c r="I155" s="106" t="s">
        <v>68</v>
      </c>
      <c r="J155" s="106" t="s">
        <v>82</v>
      </c>
      <c r="K155" s="119" t="s">
        <v>66</v>
      </c>
      <c r="L155" s="119" t="s">
        <v>68</v>
      </c>
      <c r="M155" s="119" t="s">
        <v>66</v>
      </c>
      <c r="N155" s="448" t="s">
        <v>68</v>
      </c>
    </row>
    <row r="156" spans="1:14" ht="30" customHeight="1">
      <c r="A156" s="135"/>
      <c r="B156" s="146"/>
      <c r="C156" s="107"/>
      <c r="D156" s="107"/>
      <c r="E156" s="107"/>
      <c r="F156" s="185"/>
      <c r="G156" s="107"/>
      <c r="H156" s="107"/>
      <c r="I156" s="107"/>
      <c r="J156" s="107"/>
      <c r="K156" s="52"/>
      <c r="L156" s="52"/>
      <c r="M156" s="52"/>
      <c r="N156" s="70"/>
    </row>
    <row r="157" spans="1:14" ht="15" customHeight="1">
      <c r="A157" s="23"/>
      <c r="B157" s="11"/>
      <c r="C157" s="156"/>
      <c r="D157" s="156"/>
      <c r="E157" s="156"/>
      <c r="F157" s="390"/>
      <c r="G157" s="20"/>
      <c r="H157" s="20"/>
      <c r="I157" s="20"/>
      <c r="J157" s="8"/>
      <c r="K157" s="53"/>
      <c r="L157" s="58"/>
      <c r="M157" s="35"/>
      <c r="N157" s="35"/>
    </row>
    <row r="158" spans="1:14" ht="15" customHeight="1">
      <c r="A158" s="136" t="s">
        <v>1</v>
      </c>
      <c r="B158" s="12"/>
      <c r="C158" s="157">
        <v>116228</v>
      </c>
      <c r="D158" s="157">
        <v>113538</v>
      </c>
      <c r="E158" s="157">
        <v>2690</v>
      </c>
      <c r="F158" s="403">
        <f>E158/C158*100</f>
        <v>2.3144164917231649</v>
      </c>
      <c r="G158" s="21">
        <v>118919</v>
      </c>
      <c r="H158" s="21">
        <v>117175</v>
      </c>
      <c r="I158" s="21">
        <v>1744</v>
      </c>
      <c r="J158" s="428">
        <f>I158/G158*100</f>
        <v>1.4665444546287809</v>
      </c>
      <c r="K158" s="46">
        <f>D158-H158</f>
        <v>-3637</v>
      </c>
      <c r="L158" s="30">
        <f>E158-I158</f>
        <v>946</v>
      </c>
      <c r="M158" s="61">
        <f>K158/H158*100</f>
        <v>-3.1039044164710905</v>
      </c>
      <c r="N158" s="61">
        <f>L158/I158*100</f>
        <v>54.243119266055054</v>
      </c>
    </row>
    <row r="159" spans="1:14" ht="15" customHeight="1">
      <c r="A159" s="23"/>
      <c r="B159" s="13"/>
      <c r="C159" s="157"/>
      <c r="D159" s="157"/>
      <c r="E159" s="157"/>
      <c r="F159" s="403"/>
      <c r="G159" s="21"/>
      <c r="H159" s="21"/>
      <c r="I159" s="21"/>
      <c r="J159" s="428"/>
      <c r="K159" s="46"/>
      <c r="L159" s="30"/>
      <c r="M159" s="61"/>
      <c r="N159" s="61"/>
    </row>
    <row r="160" spans="1:14" ht="15" customHeight="1">
      <c r="A160" s="23"/>
      <c r="B160" s="12" t="s">
        <v>90</v>
      </c>
      <c r="C160" s="157">
        <v>81971</v>
      </c>
      <c r="D160" s="157">
        <v>79606</v>
      </c>
      <c r="E160" s="157">
        <v>2365</v>
      </c>
      <c r="F160" s="403">
        <f>E160/C160*100</f>
        <v>2.8851667052982153</v>
      </c>
      <c r="G160" s="22">
        <v>82655</v>
      </c>
      <c r="H160" s="22">
        <v>81137</v>
      </c>
      <c r="I160" s="22">
        <v>1518</v>
      </c>
      <c r="J160" s="428">
        <f>I160/G160*100</f>
        <v>1.836549513036114</v>
      </c>
      <c r="K160" s="46">
        <f t="shared" ref="K160:L162" si="41">D160-H160</f>
        <v>-1531</v>
      </c>
      <c r="L160" s="30">
        <f t="shared" si="41"/>
        <v>847</v>
      </c>
      <c r="M160" s="61">
        <f t="shared" ref="M160:N162" si="42">K160/H160*100</f>
        <v>-1.8869319792449806</v>
      </c>
      <c r="N160" s="61">
        <f t="shared" si="42"/>
        <v>55.797101449275367</v>
      </c>
    </row>
    <row r="161" spans="1:14" ht="15" customHeight="1">
      <c r="A161" s="23"/>
      <c r="B161" s="12" t="s">
        <v>4</v>
      </c>
      <c r="C161" s="157">
        <v>25960</v>
      </c>
      <c r="D161" s="157">
        <v>25708</v>
      </c>
      <c r="E161" s="157">
        <v>252</v>
      </c>
      <c r="F161" s="403">
        <f>E161/C161*100</f>
        <v>0.9707241910631742</v>
      </c>
      <c r="G161" s="22">
        <v>26744</v>
      </c>
      <c r="H161" s="22">
        <v>26572</v>
      </c>
      <c r="I161" s="22">
        <v>172</v>
      </c>
      <c r="J161" s="428">
        <f>I161/G161*100</f>
        <v>0.64313490876458279</v>
      </c>
      <c r="K161" s="46">
        <f t="shared" si="41"/>
        <v>-864</v>
      </c>
      <c r="L161" s="30">
        <f t="shared" si="41"/>
        <v>80</v>
      </c>
      <c r="M161" s="61">
        <f t="shared" si="42"/>
        <v>-3.251542977570375</v>
      </c>
      <c r="N161" s="61">
        <f t="shared" si="42"/>
        <v>46.511627906976742</v>
      </c>
    </row>
    <row r="162" spans="1:14" ht="15" customHeight="1">
      <c r="A162" s="23"/>
      <c r="B162" s="12" t="s">
        <v>93</v>
      </c>
      <c r="C162" s="157">
        <v>8297</v>
      </c>
      <c r="D162" s="157">
        <v>8224</v>
      </c>
      <c r="E162" s="157">
        <v>73</v>
      </c>
      <c r="F162" s="403">
        <f>E162/C162*100</f>
        <v>0.87983608533204771</v>
      </c>
      <c r="G162" s="22">
        <v>9520</v>
      </c>
      <c r="H162" s="22">
        <v>9466</v>
      </c>
      <c r="I162" s="22">
        <v>54</v>
      </c>
      <c r="J162" s="428">
        <f>I162/G162*100</f>
        <v>0.5672268907563025</v>
      </c>
      <c r="K162" s="46">
        <f t="shared" si="41"/>
        <v>-1242</v>
      </c>
      <c r="L162" s="30">
        <f t="shared" si="41"/>
        <v>19</v>
      </c>
      <c r="M162" s="61">
        <f t="shared" si="42"/>
        <v>-13.120642298753433</v>
      </c>
      <c r="N162" s="61">
        <f t="shared" si="42"/>
        <v>35.185185185185183</v>
      </c>
    </row>
    <row r="163" spans="1:14" ht="15" customHeight="1">
      <c r="A163" s="23"/>
      <c r="B163" s="12"/>
      <c r="F163" s="187"/>
      <c r="G163" s="23"/>
      <c r="H163" s="23"/>
      <c r="I163" s="23"/>
      <c r="J163" s="11"/>
      <c r="K163" s="54"/>
      <c r="L163" s="32"/>
      <c r="M163" s="62"/>
      <c r="N163" s="62"/>
    </row>
    <row r="164" spans="1:14" s="23" customFormat="1" ht="16.5" customHeight="1">
      <c r="A164" s="137" t="s">
        <v>46</v>
      </c>
      <c r="B164" s="147"/>
      <c r="C164" s="158">
        <f>SUM(C165:C180)</f>
        <v>5555</v>
      </c>
      <c r="D164" s="158">
        <f>SUM(D165:D180)</f>
        <v>5499</v>
      </c>
      <c r="E164" s="158">
        <f>SUM(E165:E180)</f>
        <v>56</v>
      </c>
      <c r="F164" s="406">
        <f t="shared" ref="F164:F174" si="43">E164/C164*100</f>
        <v>1.008100810081008</v>
      </c>
      <c r="G164" s="230">
        <f>SUM(G165:G180)</f>
        <v>6288</v>
      </c>
      <c r="H164" s="239">
        <f>SUM(H165:H180)</f>
        <v>6254</v>
      </c>
      <c r="I164" s="239">
        <f>SUM(I165:I180)</f>
        <v>34</v>
      </c>
      <c r="J164" s="413">
        <f t="shared" ref="J164:J174" si="44">I164/G164*100</f>
        <v>0.54071246819338414</v>
      </c>
      <c r="K164" s="255">
        <f t="shared" ref="K164:K175" si="45">D164-H164</f>
        <v>-755</v>
      </c>
      <c r="L164" s="251">
        <f>SUM(L165:L180)</f>
        <v>22</v>
      </c>
      <c r="M164" s="266">
        <f t="shared" ref="M164:N166" si="46">K164/H164*100</f>
        <v>-12.072273744803326</v>
      </c>
      <c r="N164" s="271">
        <f t="shared" si="46"/>
        <v>64.705882352941174</v>
      </c>
    </row>
    <row r="165" spans="1:14" ht="15" customHeight="1">
      <c r="A165" s="23"/>
      <c r="B165" s="150" t="s">
        <v>197</v>
      </c>
      <c r="C165" s="161">
        <v>554</v>
      </c>
      <c r="D165" s="176">
        <f t="shared" ref="D165:D176" si="47">C165-E165</f>
        <v>544</v>
      </c>
      <c r="E165" s="379">
        <v>10</v>
      </c>
      <c r="F165" s="407">
        <f t="shared" si="43"/>
        <v>1.8050541516245486</v>
      </c>
      <c r="G165" s="226">
        <v>592</v>
      </c>
      <c r="H165" s="234">
        <f t="shared" ref="H165:H175" si="48">G165-I165</f>
        <v>584</v>
      </c>
      <c r="I165" s="418">
        <v>8</v>
      </c>
      <c r="J165" s="431">
        <f t="shared" si="44"/>
        <v>1.3513513513513513</v>
      </c>
      <c r="K165" s="256">
        <f t="shared" si="45"/>
        <v>-40</v>
      </c>
      <c r="L165" s="262">
        <f t="shared" ref="L165:L175" si="49">E165-I165</f>
        <v>2</v>
      </c>
      <c r="M165" s="267">
        <f t="shared" si="46"/>
        <v>-6.8493150684931505</v>
      </c>
      <c r="N165" s="449">
        <f t="shared" si="46"/>
        <v>25</v>
      </c>
    </row>
    <row r="166" spans="1:14" ht="15" customHeight="1">
      <c r="A166" s="23"/>
      <c r="B166" s="149" t="s">
        <v>198</v>
      </c>
      <c r="C166" s="159">
        <v>305</v>
      </c>
      <c r="D166" s="174">
        <f t="shared" si="47"/>
        <v>303</v>
      </c>
      <c r="E166" s="178">
        <v>2</v>
      </c>
      <c r="F166" s="408">
        <f t="shared" si="43"/>
        <v>0.65573770491803285</v>
      </c>
      <c r="G166" s="227">
        <v>341</v>
      </c>
      <c r="H166" s="235">
        <f t="shared" si="48"/>
        <v>337</v>
      </c>
      <c r="I166" s="419">
        <v>4</v>
      </c>
      <c r="J166" s="432">
        <f t="shared" si="44"/>
        <v>1.1730205278592376</v>
      </c>
      <c r="K166" s="256">
        <f t="shared" si="45"/>
        <v>-34</v>
      </c>
      <c r="L166" s="262">
        <f t="shared" si="49"/>
        <v>-2</v>
      </c>
      <c r="M166" s="268">
        <f t="shared" si="46"/>
        <v>-10.089020771513352</v>
      </c>
      <c r="N166" s="450">
        <f t="shared" si="46"/>
        <v>-50</v>
      </c>
    </row>
    <row r="167" spans="1:14" ht="15" customHeight="1">
      <c r="A167" s="23"/>
      <c r="B167" s="149" t="s">
        <v>199</v>
      </c>
      <c r="C167" s="160">
        <v>285</v>
      </c>
      <c r="D167" s="174">
        <f t="shared" si="47"/>
        <v>285</v>
      </c>
      <c r="E167" s="378">
        <v>0</v>
      </c>
      <c r="F167" s="409">
        <f t="shared" si="43"/>
        <v>0</v>
      </c>
      <c r="G167" s="227">
        <v>301</v>
      </c>
      <c r="H167" s="235">
        <f t="shared" si="48"/>
        <v>301</v>
      </c>
      <c r="I167" s="378">
        <v>0</v>
      </c>
      <c r="J167" s="274">
        <f t="shared" si="44"/>
        <v>0</v>
      </c>
      <c r="K167" s="256">
        <f t="shared" si="45"/>
        <v>-16</v>
      </c>
      <c r="L167" s="263">
        <f t="shared" si="49"/>
        <v>0</v>
      </c>
      <c r="M167" s="268">
        <f t="shared" ref="M167:M174" si="50">K167/H167*100</f>
        <v>-5.3156146179401995</v>
      </c>
      <c r="N167" s="430">
        <v>0</v>
      </c>
    </row>
    <row r="168" spans="1:14" ht="15" customHeight="1">
      <c r="A168" s="23"/>
      <c r="B168" s="149" t="s">
        <v>175</v>
      </c>
      <c r="C168" s="160">
        <v>282</v>
      </c>
      <c r="D168" s="174">
        <f t="shared" si="47"/>
        <v>280</v>
      </c>
      <c r="E168" s="179">
        <v>2</v>
      </c>
      <c r="F168" s="410">
        <f t="shared" si="43"/>
        <v>0.70921985815602839</v>
      </c>
      <c r="G168" s="227">
        <v>328</v>
      </c>
      <c r="H168" s="235">
        <f t="shared" si="48"/>
        <v>326</v>
      </c>
      <c r="I168" s="419">
        <v>2</v>
      </c>
      <c r="J168" s="432">
        <f t="shared" si="44"/>
        <v>0.6097560975609756</v>
      </c>
      <c r="K168" s="256">
        <f t="shared" si="45"/>
        <v>-46</v>
      </c>
      <c r="L168" s="263">
        <f t="shared" si="49"/>
        <v>0</v>
      </c>
      <c r="M168" s="268">
        <f t="shared" si="50"/>
        <v>-14.110429447852759</v>
      </c>
      <c r="N168" s="430">
        <f>L168/I168*100</f>
        <v>0</v>
      </c>
    </row>
    <row r="169" spans="1:14" ht="15" customHeight="1">
      <c r="A169" s="23"/>
      <c r="B169" s="149" t="s">
        <v>200</v>
      </c>
      <c r="C169" s="160">
        <v>259</v>
      </c>
      <c r="D169" s="174">
        <f t="shared" si="47"/>
        <v>259</v>
      </c>
      <c r="E169" s="378">
        <v>0</v>
      </c>
      <c r="F169" s="409">
        <f t="shared" si="43"/>
        <v>0</v>
      </c>
      <c r="G169" s="227">
        <v>292</v>
      </c>
      <c r="H169" s="235">
        <f t="shared" si="48"/>
        <v>292</v>
      </c>
      <c r="I169" s="378">
        <v>0</v>
      </c>
      <c r="J169" s="274">
        <f t="shared" si="44"/>
        <v>0</v>
      </c>
      <c r="K169" s="256">
        <f t="shared" si="45"/>
        <v>-33</v>
      </c>
      <c r="L169" s="263">
        <f t="shared" si="49"/>
        <v>0</v>
      </c>
      <c r="M169" s="268">
        <f t="shared" si="50"/>
        <v>-11.301369863013697</v>
      </c>
      <c r="N169" s="430">
        <v>0</v>
      </c>
    </row>
    <row r="170" spans="1:14" ht="15" customHeight="1">
      <c r="A170" s="23"/>
      <c r="B170" s="149" t="s">
        <v>201</v>
      </c>
      <c r="C170" s="160">
        <v>346</v>
      </c>
      <c r="D170" s="174">
        <f t="shared" si="47"/>
        <v>330</v>
      </c>
      <c r="E170" s="179">
        <v>16</v>
      </c>
      <c r="F170" s="410">
        <f t="shared" si="43"/>
        <v>4.6242774566473983</v>
      </c>
      <c r="G170" s="227">
        <v>362</v>
      </c>
      <c r="H170" s="235">
        <f t="shared" si="48"/>
        <v>356</v>
      </c>
      <c r="I170" s="419">
        <v>6</v>
      </c>
      <c r="J170" s="432">
        <f t="shared" si="44"/>
        <v>1.6574585635359116</v>
      </c>
      <c r="K170" s="256">
        <f t="shared" si="45"/>
        <v>-26</v>
      </c>
      <c r="L170" s="262">
        <f t="shared" si="49"/>
        <v>10</v>
      </c>
      <c r="M170" s="268">
        <f t="shared" si="50"/>
        <v>-7.3033707865168536</v>
      </c>
      <c r="N170" s="450">
        <f>L170/I170*100</f>
        <v>166.66666666666669</v>
      </c>
    </row>
    <row r="171" spans="1:14" ht="15" customHeight="1">
      <c r="A171" s="23"/>
      <c r="B171" s="149" t="s">
        <v>192</v>
      </c>
      <c r="C171" s="160">
        <v>107</v>
      </c>
      <c r="D171" s="174">
        <f t="shared" si="47"/>
        <v>107</v>
      </c>
      <c r="E171" s="378">
        <v>0</v>
      </c>
      <c r="F171" s="409">
        <f t="shared" si="43"/>
        <v>0</v>
      </c>
      <c r="G171" s="227">
        <v>128</v>
      </c>
      <c r="H171" s="235">
        <f t="shared" si="48"/>
        <v>128</v>
      </c>
      <c r="I171" s="378">
        <v>0</v>
      </c>
      <c r="J171" s="274">
        <f t="shared" si="44"/>
        <v>0</v>
      </c>
      <c r="K171" s="256">
        <f t="shared" si="45"/>
        <v>-21</v>
      </c>
      <c r="L171" s="263">
        <f t="shared" si="49"/>
        <v>0</v>
      </c>
      <c r="M171" s="268">
        <f t="shared" si="50"/>
        <v>-16.40625</v>
      </c>
      <c r="N171" s="430">
        <v>0</v>
      </c>
    </row>
    <row r="172" spans="1:14" ht="15" customHeight="1">
      <c r="A172" s="23"/>
      <c r="B172" s="149" t="s">
        <v>202</v>
      </c>
      <c r="C172" s="160">
        <v>92</v>
      </c>
      <c r="D172" s="174">
        <f t="shared" si="47"/>
        <v>92</v>
      </c>
      <c r="E172" s="378">
        <v>0</v>
      </c>
      <c r="F172" s="409">
        <f t="shared" si="43"/>
        <v>0</v>
      </c>
      <c r="G172" s="227">
        <v>113</v>
      </c>
      <c r="H172" s="235">
        <f t="shared" si="48"/>
        <v>113</v>
      </c>
      <c r="I172" s="378">
        <v>0</v>
      </c>
      <c r="J172" s="274">
        <f t="shared" si="44"/>
        <v>0</v>
      </c>
      <c r="K172" s="256">
        <f t="shared" si="45"/>
        <v>-21</v>
      </c>
      <c r="L172" s="263">
        <f t="shared" si="49"/>
        <v>0</v>
      </c>
      <c r="M172" s="268">
        <f t="shared" si="50"/>
        <v>-18.584070796460178</v>
      </c>
      <c r="N172" s="430">
        <v>0</v>
      </c>
    </row>
    <row r="173" spans="1:14" ht="15" customHeight="1">
      <c r="A173" s="23"/>
      <c r="B173" s="149" t="s">
        <v>63</v>
      </c>
      <c r="C173" s="160">
        <v>601</v>
      </c>
      <c r="D173" s="174">
        <f t="shared" si="47"/>
        <v>588</v>
      </c>
      <c r="E173" s="381">
        <v>13</v>
      </c>
      <c r="F173" s="410">
        <f t="shared" si="43"/>
        <v>2.1630615640599005</v>
      </c>
      <c r="G173" s="227">
        <v>655</v>
      </c>
      <c r="H173" s="235">
        <f t="shared" si="48"/>
        <v>650</v>
      </c>
      <c r="I173" s="423">
        <v>5</v>
      </c>
      <c r="J173" s="432">
        <f t="shared" si="44"/>
        <v>0.76335877862595392</v>
      </c>
      <c r="K173" s="256">
        <f t="shared" si="45"/>
        <v>-62</v>
      </c>
      <c r="L173" s="262">
        <f t="shared" si="49"/>
        <v>8</v>
      </c>
      <c r="M173" s="268">
        <f t="shared" si="50"/>
        <v>-9.5384615384615383</v>
      </c>
      <c r="N173" s="450">
        <f>L173/I173*100</f>
        <v>160</v>
      </c>
    </row>
    <row r="174" spans="1:14" ht="15" customHeight="1">
      <c r="A174" s="23"/>
      <c r="B174" s="149" t="s">
        <v>204</v>
      </c>
      <c r="C174" s="160">
        <v>549</v>
      </c>
      <c r="D174" s="174">
        <f t="shared" si="47"/>
        <v>544</v>
      </c>
      <c r="E174" s="381">
        <v>5</v>
      </c>
      <c r="F174" s="410">
        <f t="shared" si="43"/>
        <v>0.91074681238615685</v>
      </c>
      <c r="G174" s="227">
        <v>597</v>
      </c>
      <c r="H174" s="235">
        <f t="shared" si="48"/>
        <v>595</v>
      </c>
      <c r="I174" s="423">
        <v>2</v>
      </c>
      <c r="J174" s="432">
        <f t="shared" si="44"/>
        <v>0.33500837520938026</v>
      </c>
      <c r="K174" s="256">
        <f t="shared" si="45"/>
        <v>-51</v>
      </c>
      <c r="L174" s="262">
        <f t="shared" si="49"/>
        <v>3</v>
      </c>
      <c r="M174" s="268">
        <f t="shared" si="50"/>
        <v>-8.5714285714285712</v>
      </c>
      <c r="N174" s="450">
        <f>L174/I174*100</f>
        <v>150</v>
      </c>
    </row>
    <row r="175" spans="1:14" ht="15" customHeight="1">
      <c r="A175" s="23"/>
      <c r="B175" s="149" t="s">
        <v>205</v>
      </c>
      <c r="C175" s="170">
        <v>0</v>
      </c>
      <c r="D175" s="377">
        <f t="shared" si="47"/>
        <v>0</v>
      </c>
      <c r="E175" s="170">
        <v>0</v>
      </c>
      <c r="F175" s="199">
        <v>0</v>
      </c>
      <c r="G175" s="170">
        <v>0</v>
      </c>
      <c r="H175" s="170">
        <f t="shared" si="48"/>
        <v>0</v>
      </c>
      <c r="I175" s="170">
        <v>0</v>
      </c>
      <c r="J175" s="439">
        <v>0</v>
      </c>
      <c r="K175" s="170">
        <f t="shared" si="45"/>
        <v>0</v>
      </c>
      <c r="L175" s="263">
        <f t="shared" si="49"/>
        <v>0</v>
      </c>
      <c r="M175" s="170">
        <v>0</v>
      </c>
      <c r="N175" s="200">
        <v>0</v>
      </c>
    </row>
    <row r="176" spans="1:14" ht="15" customHeight="1">
      <c r="A176" s="23"/>
      <c r="B176" s="149" t="s">
        <v>2</v>
      </c>
      <c r="C176" s="170">
        <v>0</v>
      </c>
      <c r="D176" s="377">
        <f t="shared" si="47"/>
        <v>0</v>
      </c>
      <c r="E176" s="181">
        <v>0</v>
      </c>
      <c r="F176" s="199">
        <v>0</v>
      </c>
      <c r="G176" s="232" t="s">
        <v>218</v>
      </c>
      <c r="H176" s="232" t="s">
        <v>218</v>
      </c>
      <c r="I176" s="232" t="s">
        <v>218</v>
      </c>
      <c r="J176" s="440" t="s">
        <v>218</v>
      </c>
      <c r="K176" s="260" t="s">
        <v>218</v>
      </c>
      <c r="L176" s="264" t="s">
        <v>218</v>
      </c>
      <c r="M176" s="270" t="s">
        <v>218</v>
      </c>
      <c r="N176" s="457" t="s">
        <v>218</v>
      </c>
    </row>
    <row r="177" spans="1:18" ht="15" customHeight="1">
      <c r="A177" s="23"/>
      <c r="B177" s="149" t="s">
        <v>206</v>
      </c>
      <c r="C177" s="171" t="s">
        <v>218</v>
      </c>
      <c r="D177" s="174" t="s">
        <v>218</v>
      </c>
      <c r="E177" s="182" t="s">
        <v>218</v>
      </c>
      <c r="F177" s="411" t="s">
        <v>218</v>
      </c>
      <c r="G177" s="232" t="s">
        <v>218</v>
      </c>
      <c r="H177" s="241" t="s">
        <v>218</v>
      </c>
      <c r="I177" s="241" t="s">
        <v>218</v>
      </c>
      <c r="J177" s="440" t="s">
        <v>218</v>
      </c>
      <c r="K177" s="260" t="s">
        <v>218</v>
      </c>
      <c r="L177" s="264" t="s">
        <v>218</v>
      </c>
      <c r="M177" s="270" t="s">
        <v>218</v>
      </c>
      <c r="N177" s="457" t="s">
        <v>218</v>
      </c>
    </row>
    <row r="178" spans="1:18" ht="15" customHeight="1">
      <c r="A178" s="23"/>
      <c r="B178" s="149" t="s">
        <v>207</v>
      </c>
      <c r="C178" s="160">
        <v>1480</v>
      </c>
      <c r="D178" s="174">
        <f>C178-E178</f>
        <v>1474</v>
      </c>
      <c r="E178" s="381">
        <v>6</v>
      </c>
      <c r="F178" s="410">
        <f t="shared" ref="F178:F188" si="51">E178/C178*100</f>
        <v>0.40540540540540543</v>
      </c>
      <c r="G178" s="227">
        <v>1715</v>
      </c>
      <c r="H178" s="235">
        <f>G178-I178</f>
        <v>1711</v>
      </c>
      <c r="I178" s="419">
        <v>4</v>
      </c>
      <c r="J178" s="432">
        <f t="shared" ref="J178:J188" si="52">I178/G178*100</f>
        <v>0.23323615160349853</v>
      </c>
      <c r="K178" s="256">
        <f t="shared" ref="K178:L180" si="53">D178-H178</f>
        <v>-237</v>
      </c>
      <c r="L178" s="262">
        <f t="shared" si="53"/>
        <v>2</v>
      </c>
      <c r="M178" s="268">
        <f>K178/H178*100</f>
        <v>-13.851548801870251</v>
      </c>
      <c r="N178" s="450">
        <f>L178/I178*100</f>
        <v>50</v>
      </c>
    </row>
    <row r="179" spans="1:18" ht="15" customHeight="1">
      <c r="A179" s="23"/>
      <c r="B179" s="149" t="s">
        <v>40</v>
      </c>
      <c r="C179" s="160">
        <v>162</v>
      </c>
      <c r="D179" s="174">
        <f>C179-E179</f>
        <v>162</v>
      </c>
      <c r="E179" s="378">
        <v>0</v>
      </c>
      <c r="F179" s="409">
        <f t="shared" si="51"/>
        <v>0</v>
      </c>
      <c r="G179" s="227">
        <v>213</v>
      </c>
      <c r="H179" s="235">
        <f>G179-I179</f>
        <v>213</v>
      </c>
      <c r="I179" s="378">
        <v>0</v>
      </c>
      <c r="J179" s="274">
        <f t="shared" si="52"/>
        <v>0</v>
      </c>
      <c r="K179" s="256">
        <f t="shared" si="53"/>
        <v>-51</v>
      </c>
      <c r="L179" s="263">
        <f t="shared" si="53"/>
        <v>0</v>
      </c>
      <c r="M179" s="268">
        <f t="shared" ref="M179:M188" si="54">K179/H179*100</f>
        <v>-23.943661971830984</v>
      </c>
      <c r="N179" s="430">
        <v>0</v>
      </c>
    </row>
    <row r="180" spans="1:18" ht="15" customHeight="1">
      <c r="A180" s="23"/>
      <c r="B180" s="152" t="s">
        <v>208</v>
      </c>
      <c r="C180" s="162">
        <v>533</v>
      </c>
      <c r="D180" s="177">
        <f>C180-E180</f>
        <v>531</v>
      </c>
      <c r="E180" s="382">
        <v>2</v>
      </c>
      <c r="F180" s="412">
        <f t="shared" si="51"/>
        <v>0.37523452157598497</v>
      </c>
      <c r="G180" s="229">
        <v>651</v>
      </c>
      <c r="H180" s="237">
        <f>G180-I180</f>
        <v>648</v>
      </c>
      <c r="I180" s="424">
        <v>3</v>
      </c>
      <c r="J180" s="433">
        <f t="shared" si="52"/>
        <v>0.46082949308755761</v>
      </c>
      <c r="K180" s="256">
        <f t="shared" si="53"/>
        <v>-117</v>
      </c>
      <c r="L180" s="262">
        <f t="shared" si="53"/>
        <v>-1</v>
      </c>
      <c r="M180" s="268">
        <f t="shared" si="54"/>
        <v>-18.055555555555554</v>
      </c>
      <c r="N180" s="451">
        <f t="shared" ref="N180:N186" si="55">L180/I180*100</f>
        <v>-33.333333333333329</v>
      </c>
    </row>
    <row r="181" spans="1:18" s="23" customFormat="1" ht="16.5" customHeight="1">
      <c r="A181" s="137" t="s">
        <v>43</v>
      </c>
      <c r="B181" s="147"/>
      <c r="C181" s="158">
        <f>SUM(C182:C184)</f>
        <v>2094</v>
      </c>
      <c r="D181" s="158">
        <f>SUM(D182:D184)</f>
        <v>2078</v>
      </c>
      <c r="E181" s="158">
        <f>SUM(E182:E184)</f>
        <v>16</v>
      </c>
      <c r="F181" s="413">
        <f t="shared" si="51"/>
        <v>0.76408787010506207</v>
      </c>
      <c r="G181" s="230">
        <f>SUM(G182:G184)</f>
        <v>2420</v>
      </c>
      <c r="H181" s="239">
        <f>SUM(H182:H184)</f>
        <v>2403</v>
      </c>
      <c r="I181" s="239">
        <f>SUM(I182:I184)</f>
        <v>17</v>
      </c>
      <c r="J181" s="413">
        <f t="shared" si="52"/>
        <v>0.7024793388429752</v>
      </c>
      <c r="K181" s="255">
        <f t="shared" ref="K181:K188" si="56">D181-H181</f>
        <v>-325</v>
      </c>
      <c r="L181" s="251">
        <f>SUM(L182:L184)</f>
        <v>-1</v>
      </c>
      <c r="M181" s="266">
        <f t="shared" si="54"/>
        <v>-13.524760715771952</v>
      </c>
      <c r="N181" s="271">
        <f t="shared" si="55"/>
        <v>-5.8823529411764701</v>
      </c>
    </row>
    <row r="182" spans="1:18" ht="15" customHeight="1">
      <c r="A182" s="27"/>
      <c r="B182" s="150" t="s">
        <v>209</v>
      </c>
      <c r="C182" s="159">
        <v>717</v>
      </c>
      <c r="D182" s="174">
        <f>C182-E182</f>
        <v>709</v>
      </c>
      <c r="E182" s="380">
        <v>8</v>
      </c>
      <c r="F182" s="408">
        <f t="shared" si="51"/>
        <v>1.1157601115760112</v>
      </c>
      <c r="G182" s="226">
        <v>804</v>
      </c>
      <c r="H182" s="234">
        <f>G182-I182</f>
        <v>794</v>
      </c>
      <c r="I182" s="422">
        <v>10</v>
      </c>
      <c r="J182" s="431">
        <f t="shared" si="52"/>
        <v>1.2437810945273633</v>
      </c>
      <c r="K182" s="256">
        <f t="shared" si="56"/>
        <v>-85</v>
      </c>
      <c r="L182" s="262">
        <f>E182-I182</f>
        <v>-2</v>
      </c>
      <c r="M182" s="267">
        <f t="shared" si="54"/>
        <v>-10.70528967254408</v>
      </c>
      <c r="N182" s="449">
        <f t="shared" si="55"/>
        <v>-20</v>
      </c>
    </row>
    <row r="183" spans="1:18" ht="15" customHeight="1">
      <c r="A183" s="23"/>
      <c r="B183" s="149" t="s">
        <v>210</v>
      </c>
      <c r="C183" s="160">
        <v>639</v>
      </c>
      <c r="D183" s="175">
        <f>C183-E183</f>
        <v>635</v>
      </c>
      <c r="E183" s="381">
        <v>4</v>
      </c>
      <c r="F183" s="410">
        <f t="shared" si="51"/>
        <v>0.6259780907668232</v>
      </c>
      <c r="G183" s="227">
        <v>760</v>
      </c>
      <c r="H183" s="235">
        <f>G183-I183</f>
        <v>757</v>
      </c>
      <c r="I183" s="423">
        <v>3</v>
      </c>
      <c r="J183" s="432">
        <f t="shared" si="52"/>
        <v>0.39473684210526322</v>
      </c>
      <c r="K183" s="256">
        <f t="shared" si="56"/>
        <v>-122</v>
      </c>
      <c r="L183" s="262">
        <f>E183-I183</f>
        <v>1</v>
      </c>
      <c r="M183" s="268">
        <f t="shared" si="54"/>
        <v>-16.116248348745046</v>
      </c>
      <c r="N183" s="450">
        <f t="shared" si="55"/>
        <v>33.333333333333329</v>
      </c>
      <c r="R183" s="23"/>
    </row>
    <row r="184" spans="1:18" ht="15" customHeight="1">
      <c r="A184" s="23"/>
      <c r="B184" s="149" t="s">
        <v>211</v>
      </c>
      <c r="C184" s="162">
        <v>738</v>
      </c>
      <c r="D184" s="177">
        <f>C184-E184</f>
        <v>734</v>
      </c>
      <c r="E184" s="382">
        <v>4</v>
      </c>
      <c r="F184" s="412">
        <f t="shared" si="51"/>
        <v>0.54200542005420049</v>
      </c>
      <c r="G184" s="229">
        <v>856</v>
      </c>
      <c r="H184" s="237">
        <f>G184-I184</f>
        <v>852</v>
      </c>
      <c r="I184" s="424">
        <v>4</v>
      </c>
      <c r="J184" s="433">
        <f t="shared" si="52"/>
        <v>0.46728971962616817</v>
      </c>
      <c r="K184" s="256">
        <f t="shared" si="56"/>
        <v>-118</v>
      </c>
      <c r="L184" s="263">
        <f>E184-I184</f>
        <v>0</v>
      </c>
      <c r="M184" s="268">
        <f t="shared" si="54"/>
        <v>-13.849765258215962</v>
      </c>
      <c r="N184" s="453">
        <f t="shared" si="55"/>
        <v>0</v>
      </c>
    </row>
    <row r="185" spans="1:18" s="23" customFormat="1" ht="16.5" customHeight="1">
      <c r="A185" s="365" t="s">
        <v>51</v>
      </c>
      <c r="B185" s="153"/>
      <c r="C185" s="158">
        <f>SUM(C186:C188)</f>
        <v>648</v>
      </c>
      <c r="D185" s="158">
        <f>SUM(D186:D188)</f>
        <v>647</v>
      </c>
      <c r="E185" s="158">
        <f>SUM(E186:E188)</f>
        <v>1</v>
      </c>
      <c r="F185" s="413">
        <f t="shared" si="51"/>
        <v>0.15432098765432098</v>
      </c>
      <c r="G185" s="230">
        <f>SUM(G186:G188)</f>
        <v>812</v>
      </c>
      <c r="H185" s="239">
        <f>SUM(H186:H188)</f>
        <v>809</v>
      </c>
      <c r="I185" s="239">
        <f>SUM(I186:I188)</f>
        <v>3</v>
      </c>
      <c r="J185" s="413">
        <f t="shared" si="52"/>
        <v>0.36945812807881767</v>
      </c>
      <c r="K185" s="255">
        <f t="shared" si="56"/>
        <v>-162</v>
      </c>
      <c r="L185" s="251">
        <f>SUM(L186:L188)</f>
        <v>-2</v>
      </c>
      <c r="M185" s="266">
        <f t="shared" si="54"/>
        <v>-20.024721878862795</v>
      </c>
      <c r="N185" s="271">
        <f t="shared" si="55"/>
        <v>-66.666666666666657</v>
      </c>
    </row>
    <row r="186" spans="1:18" ht="15" customHeight="1">
      <c r="A186" s="23"/>
      <c r="B186" s="150" t="s">
        <v>212</v>
      </c>
      <c r="C186" s="159">
        <v>258</v>
      </c>
      <c r="D186" s="174">
        <f>C186-E186</f>
        <v>257</v>
      </c>
      <c r="E186" s="178">
        <v>1</v>
      </c>
      <c r="F186" s="408">
        <f t="shared" si="51"/>
        <v>0.38759689922480622</v>
      </c>
      <c r="G186" s="226">
        <v>318</v>
      </c>
      <c r="H186" s="234">
        <f>G186-I186</f>
        <v>315</v>
      </c>
      <c r="I186" s="418">
        <v>3</v>
      </c>
      <c r="J186" s="431">
        <f t="shared" si="52"/>
        <v>0.94339622641509435</v>
      </c>
      <c r="K186" s="256">
        <f t="shared" si="56"/>
        <v>-58</v>
      </c>
      <c r="L186" s="262">
        <f>E186-I186</f>
        <v>-2</v>
      </c>
      <c r="M186" s="267">
        <f t="shared" si="54"/>
        <v>-18.412698412698415</v>
      </c>
      <c r="N186" s="449">
        <f t="shared" si="55"/>
        <v>-66.666666666666657</v>
      </c>
    </row>
    <row r="187" spans="1:18" ht="15" customHeight="1">
      <c r="A187" s="23"/>
      <c r="B187" s="149" t="s">
        <v>213</v>
      </c>
      <c r="C187" s="160">
        <v>212</v>
      </c>
      <c r="D187" s="175">
        <f>C187-E187</f>
        <v>212</v>
      </c>
      <c r="E187" s="378">
        <v>0</v>
      </c>
      <c r="F187" s="404">
        <f t="shared" si="51"/>
        <v>0</v>
      </c>
      <c r="G187" s="227">
        <v>253</v>
      </c>
      <c r="H187" s="235">
        <f>G187-I187</f>
        <v>253</v>
      </c>
      <c r="I187" s="378">
        <v>0</v>
      </c>
      <c r="J187" s="274">
        <f t="shared" si="52"/>
        <v>0</v>
      </c>
      <c r="K187" s="256">
        <f t="shared" si="56"/>
        <v>-41</v>
      </c>
      <c r="L187" s="263">
        <f>E187-I187</f>
        <v>0</v>
      </c>
      <c r="M187" s="268">
        <f t="shared" si="54"/>
        <v>-16.205533596837945</v>
      </c>
      <c r="N187" s="430">
        <v>0</v>
      </c>
    </row>
    <row r="188" spans="1:18" ht="15" customHeight="1">
      <c r="A188" s="36"/>
      <c r="B188" s="152" t="s">
        <v>214</v>
      </c>
      <c r="C188" s="172">
        <v>178</v>
      </c>
      <c r="D188" s="183">
        <f>C188-E188</f>
        <v>178</v>
      </c>
      <c r="E188" s="387">
        <v>0</v>
      </c>
      <c r="F188" s="414">
        <f t="shared" si="51"/>
        <v>0</v>
      </c>
      <c r="G188" s="233">
        <v>241</v>
      </c>
      <c r="H188" s="242">
        <f>G188-I188</f>
        <v>241</v>
      </c>
      <c r="I188" s="387">
        <v>0</v>
      </c>
      <c r="J188" s="441">
        <f t="shared" si="52"/>
        <v>0</v>
      </c>
      <c r="K188" s="261">
        <f t="shared" si="56"/>
        <v>-63</v>
      </c>
      <c r="L188" s="445">
        <f>E188-I188</f>
        <v>0</v>
      </c>
      <c r="M188" s="269">
        <f t="shared" si="54"/>
        <v>-26.141078838174277</v>
      </c>
      <c r="N188" s="453">
        <v>0</v>
      </c>
    </row>
    <row r="189" spans="1:18" ht="15.75" customHeight="1">
      <c r="B189" s="5" t="s">
        <v>225</v>
      </c>
    </row>
  </sheetData>
  <mergeCells count="92">
    <mergeCell ref="C2:F2"/>
    <mergeCell ref="G2:J2"/>
    <mergeCell ref="K2:L2"/>
    <mergeCell ref="M2:N2"/>
    <mergeCell ref="A6:B6"/>
    <mergeCell ref="A12:B12"/>
    <mergeCell ref="A33:B33"/>
    <mergeCell ref="C53:F53"/>
    <mergeCell ref="G53:J53"/>
    <mergeCell ref="K53:L53"/>
    <mergeCell ref="M53:N53"/>
    <mergeCell ref="A57:B57"/>
    <mergeCell ref="A63:B63"/>
    <mergeCell ref="A70:B70"/>
    <mergeCell ref="A88:B88"/>
    <mergeCell ref="A92:B92"/>
    <mergeCell ref="A96:B96"/>
    <mergeCell ref="A101:B101"/>
    <mergeCell ref="C109:F109"/>
    <mergeCell ref="G109:J109"/>
    <mergeCell ref="K109:L109"/>
    <mergeCell ref="M109:N109"/>
    <mergeCell ref="A113:B113"/>
    <mergeCell ref="A119:B119"/>
    <mergeCell ref="A121:B121"/>
    <mergeCell ref="A128:B128"/>
    <mergeCell ref="A130:B130"/>
    <mergeCell ref="A133:B133"/>
    <mergeCell ref="A135:B135"/>
    <mergeCell ref="A139:B139"/>
    <mergeCell ref="A144:B144"/>
    <mergeCell ref="A149:B149"/>
    <mergeCell ref="C154:F154"/>
    <mergeCell ref="G154:J154"/>
    <mergeCell ref="K154:L154"/>
    <mergeCell ref="M154:N154"/>
    <mergeCell ref="A158:B158"/>
    <mergeCell ref="A164:B164"/>
    <mergeCell ref="A181:B181"/>
    <mergeCell ref="A185:B185"/>
    <mergeCell ref="A2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53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N54:N55"/>
    <mergeCell ref="A109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A154:B156"/>
    <mergeCell ref="C155:C156"/>
    <mergeCell ref="D155:D156"/>
    <mergeCell ref="E155:E156"/>
    <mergeCell ref="F155:F156"/>
    <mergeCell ref="G155:G156"/>
    <mergeCell ref="H155:H156"/>
    <mergeCell ref="I155:I156"/>
    <mergeCell ref="J155:J156"/>
    <mergeCell ref="K155:K156"/>
    <mergeCell ref="L155:L156"/>
    <mergeCell ref="M155:M156"/>
    <mergeCell ref="N155:N156"/>
  </mergeCells>
  <phoneticPr fontId="4"/>
  <pageMargins left="0.47244094488188976" right="0.31496062992125984" top="0.59055118110236227" bottom="0.39370078740157483" header="0.31496062992125984" footer="0.31496062992125984"/>
  <pageSetup paperSize="9" scale="64" firstPageNumber="22" fitToWidth="1" fitToHeight="1" orientation="landscape" usePrinterDefaults="1" useFirstPageNumber="1" r:id="rId1"/>
  <headerFooter>
    <oddFooter>&amp;C－ &amp;P －</oddFooter>
    <firstFooter>&amp;C－ &amp;P －</firstFooter>
  </headerFooter>
  <rowBreaks count="3" manualBreakCount="3">
    <brk id="51" max="13" man="1"/>
    <brk id="107" max="13" man="1"/>
    <brk id="15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194"/>
  <sheetViews>
    <sheetView showGridLines="0" view="pageBreakPreview" topLeftCell="A156" zoomScale="70" zoomScaleSheetLayoutView="70" workbookViewId="0">
      <selection activeCell="A157" sqref="A157:B160"/>
    </sheetView>
  </sheetViews>
  <sheetFormatPr defaultColWidth="15.625" defaultRowHeight="13.5" customHeight="1"/>
  <cols>
    <col min="1" max="1" width="2.375" style="1" customWidth="1"/>
    <col min="2" max="2" width="17.125" style="1" customWidth="1"/>
    <col min="3" max="14" width="9.625" style="1" customWidth="1"/>
    <col min="15" max="19" width="9.625" style="2" customWidth="1"/>
    <col min="20" max="20" width="9.625" style="108" customWidth="1"/>
    <col min="21" max="21" width="9.625" style="1" customWidth="1"/>
    <col min="22" max="249" width="15.625" style="1"/>
    <col min="250" max="250" width="2.375" style="1" customWidth="1"/>
    <col min="251" max="251" width="17.125" style="1" customWidth="1"/>
    <col min="252" max="252" width="8.375" style="1" customWidth="1"/>
    <col min="253" max="256" width="7.875" style="1" customWidth="1"/>
    <col min="257" max="258" width="7.625" style="1" customWidth="1"/>
    <col min="259" max="259" width="8.625" style="1" customWidth="1"/>
    <col min="260" max="262" width="7.875" style="1" customWidth="1"/>
    <col min="263" max="264" width="8.625" style="1" customWidth="1"/>
    <col min="265" max="266" width="7.875" style="1" customWidth="1"/>
    <col min="267" max="268" width="6.375" style="1" customWidth="1"/>
    <col min="269" max="272" width="7.875" style="1" customWidth="1"/>
    <col min="273" max="275" width="6.375" style="1" customWidth="1"/>
    <col min="276" max="277" width="7" style="1" customWidth="1"/>
    <col min="278" max="505" width="15.625" style="1"/>
    <col min="506" max="506" width="2.375" style="1" customWidth="1"/>
    <col min="507" max="507" width="17.125" style="1" customWidth="1"/>
    <col min="508" max="508" width="8.375" style="1" customWidth="1"/>
    <col min="509" max="512" width="7.875" style="1" customWidth="1"/>
    <col min="513" max="514" width="7.625" style="1" customWidth="1"/>
    <col min="515" max="515" width="8.625" style="1" customWidth="1"/>
    <col min="516" max="518" width="7.875" style="1" customWidth="1"/>
    <col min="519" max="520" width="8.625" style="1" customWidth="1"/>
    <col min="521" max="522" width="7.875" style="1" customWidth="1"/>
    <col min="523" max="524" width="6.375" style="1" customWidth="1"/>
    <col min="525" max="528" width="7.875" style="1" customWidth="1"/>
    <col min="529" max="531" width="6.375" style="1" customWidth="1"/>
    <col min="532" max="533" width="7" style="1" customWidth="1"/>
    <col min="534" max="761" width="15.625" style="1"/>
    <col min="762" max="762" width="2.375" style="1" customWidth="1"/>
    <col min="763" max="763" width="17.125" style="1" customWidth="1"/>
    <col min="764" max="764" width="8.375" style="1" customWidth="1"/>
    <col min="765" max="768" width="7.875" style="1" customWidth="1"/>
    <col min="769" max="770" width="7.625" style="1" customWidth="1"/>
    <col min="771" max="771" width="8.625" style="1" customWidth="1"/>
    <col min="772" max="774" width="7.875" style="1" customWidth="1"/>
    <col min="775" max="776" width="8.625" style="1" customWidth="1"/>
    <col min="777" max="778" width="7.875" style="1" customWidth="1"/>
    <col min="779" max="780" width="6.375" style="1" customWidth="1"/>
    <col min="781" max="784" width="7.875" style="1" customWidth="1"/>
    <col min="785" max="787" width="6.375" style="1" customWidth="1"/>
    <col min="788" max="789" width="7" style="1" customWidth="1"/>
    <col min="790" max="1017" width="15.625" style="1"/>
    <col min="1018" max="1018" width="2.375" style="1" customWidth="1"/>
    <col min="1019" max="1019" width="17.125" style="1" customWidth="1"/>
    <col min="1020" max="1020" width="8.375" style="1" customWidth="1"/>
    <col min="1021" max="1024" width="7.875" style="1" customWidth="1"/>
    <col min="1025" max="1026" width="7.625" style="1" customWidth="1"/>
    <col min="1027" max="1027" width="8.625" style="1" customWidth="1"/>
    <col min="1028" max="1030" width="7.875" style="1" customWidth="1"/>
    <col min="1031" max="1032" width="8.625" style="1" customWidth="1"/>
    <col min="1033" max="1034" width="7.875" style="1" customWidth="1"/>
    <col min="1035" max="1036" width="6.375" style="1" customWidth="1"/>
    <col min="1037" max="1040" width="7.875" style="1" customWidth="1"/>
    <col min="1041" max="1043" width="6.375" style="1" customWidth="1"/>
    <col min="1044" max="1045" width="7" style="1" customWidth="1"/>
    <col min="1046" max="1273" width="15.625" style="1"/>
    <col min="1274" max="1274" width="2.375" style="1" customWidth="1"/>
    <col min="1275" max="1275" width="17.125" style="1" customWidth="1"/>
    <col min="1276" max="1276" width="8.375" style="1" customWidth="1"/>
    <col min="1277" max="1280" width="7.875" style="1" customWidth="1"/>
    <col min="1281" max="1282" width="7.625" style="1" customWidth="1"/>
    <col min="1283" max="1283" width="8.625" style="1" customWidth="1"/>
    <col min="1284" max="1286" width="7.875" style="1" customWidth="1"/>
    <col min="1287" max="1288" width="8.625" style="1" customWidth="1"/>
    <col min="1289" max="1290" width="7.875" style="1" customWidth="1"/>
    <col min="1291" max="1292" width="6.375" style="1" customWidth="1"/>
    <col min="1293" max="1296" width="7.875" style="1" customWidth="1"/>
    <col min="1297" max="1299" width="6.375" style="1" customWidth="1"/>
    <col min="1300" max="1301" width="7" style="1" customWidth="1"/>
    <col min="1302" max="1529" width="15.625" style="1"/>
    <col min="1530" max="1530" width="2.375" style="1" customWidth="1"/>
    <col min="1531" max="1531" width="17.125" style="1" customWidth="1"/>
    <col min="1532" max="1532" width="8.375" style="1" customWidth="1"/>
    <col min="1533" max="1536" width="7.875" style="1" customWidth="1"/>
    <col min="1537" max="1538" width="7.625" style="1" customWidth="1"/>
    <col min="1539" max="1539" width="8.625" style="1" customWidth="1"/>
    <col min="1540" max="1542" width="7.875" style="1" customWidth="1"/>
    <col min="1543" max="1544" width="8.625" style="1" customWidth="1"/>
    <col min="1545" max="1546" width="7.875" style="1" customWidth="1"/>
    <col min="1547" max="1548" width="6.375" style="1" customWidth="1"/>
    <col min="1549" max="1552" width="7.875" style="1" customWidth="1"/>
    <col min="1553" max="1555" width="6.375" style="1" customWidth="1"/>
    <col min="1556" max="1557" width="7" style="1" customWidth="1"/>
    <col min="1558" max="1785" width="15.625" style="1"/>
    <col min="1786" max="1786" width="2.375" style="1" customWidth="1"/>
    <col min="1787" max="1787" width="17.125" style="1" customWidth="1"/>
    <col min="1788" max="1788" width="8.375" style="1" customWidth="1"/>
    <col min="1789" max="1792" width="7.875" style="1" customWidth="1"/>
    <col min="1793" max="1794" width="7.625" style="1" customWidth="1"/>
    <col min="1795" max="1795" width="8.625" style="1" customWidth="1"/>
    <col min="1796" max="1798" width="7.875" style="1" customWidth="1"/>
    <col min="1799" max="1800" width="8.625" style="1" customWidth="1"/>
    <col min="1801" max="1802" width="7.875" style="1" customWidth="1"/>
    <col min="1803" max="1804" width="6.375" style="1" customWidth="1"/>
    <col min="1805" max="1808" width="7.875" style="1" customWidth="1"/>
    <col min="1809" max="1811" width="6.375" style="1" customWidth="1"/>
    <col min="1812" max="1813" width="7" style="1" customWidth="1"/>
    <col min="1814" max="2041" width="15.625" style="1"/>
    <col min="2042" max="2042" width="2.375" style="1" customWidth="1"/>
    <col min="2043" max="2043" width="17.125" style="1" customWidth="1"/>
    <col min="2044" max="2044" width="8.375" style="1" customWidth="1"/>
    <col min="2045" max="2048" width="7.875" style="1" customWidth="1"/>
    <col min="2049" max="2050" width="7.625" style="1" customWidth="1"/>
    <col min="2051" max="2051" width="8.625" style="1" customWidth="1"/>
    <col min="2052" max="2054" width="7.875" style="1" customWidth="1"/>
    <col min="2055" max="2056" width="8.625" style="1" customWidth="1"/>
    <col min="2057" max="2058" width="7.875" style="1" customWidth="1"/>
    <col min="2059" max="2060" width="6.375" style="1" customWidth="1"/>
    <col min="2061" max="2064" width="7.875" style="1" customWidth="1"/>
    <col min="2065" max="2067" width="6.375" style="1" customWidth="1"/>
    <col min="2068" max="2069" width="7" style="1" customWidth="1"/>
    <col min="2070" max="2297" width="15.625" style="1"/>
    <col min="2298" max="2298" width="2.375" style="1" customWidth="1"/>
    <col min="2299" max="2299" width="17.125" style="1" customWidth="1"/>
    <col min="2300" max="2300" width="8.375" style="1" customWidth="1"/>
    <col min="2301" max="2304" width="7.875" style="1" customWidth="1"/>
    <col min="2305" max="2306" width="7.625" style="1" customWidth="1"/>
    <col min="2307" max="2307" width="8.625" style="1" customWidth="1"/>
    <col min="2308" max="2310" width="7.875" style="1" customWidth="1"/>
    <col min="2311" max="2312" width="8.625" style="1" customWidth="1"/>
    <col min="2313" max="2314" width="7.875" style="1" customWidth="1"/>
    <col min="2315" max="2316" width="6.375" style="1" customWidth="1"/>
    <col min="2317" max="2320" width="7.875" style="1" customWidth="1"/>
    <col min="2321" max="2323" width="6.375" style="1" customWidth="1"/>
    <col min="2324" max="2325" width="7" style="1" customWidth="1"/>
    <col min="2326" max="2553" width="15.625" style="1"/>
    <col min="2554" max="2554" width="2.375" style="1" customWidth="1"/>
    <col min="2555" max="2555" width="17.125" style="1" customWidth="1"/>
    <col min="2556" max="2556" width="8.375" style="1" customWidth="1"/>
    <col min="2557" max="2560" width="7.875" style="1" customWidth="1"/>
    <col min="2561" max="2562" width="7.625" style="1" customWidth="1"/>
    <col min="2563" max="2563" width="8.625" style="1" customWidth="1"/>
    <col min="2564" max="2566" width="7.875" style="1" customWidth="1"/>
    <col min="2567" max="2568" width="8.625" style="1" customWidth="1"/>
    <col min="2569" max="2570" width="7.875" style="1" customWidth="1"/>
    <col min="2571" max="2572" width="6.375" style="1" customWidth="1"/>
    <col min="2573" max="2576" width="7.875" style="1" customWidth="1"/>
    <col min="2577" max="2579" width="6.375" style="1" customWidth="1"/>
    <col min="2580" max="2581" width="7" style="1" customWidth="1"/>
    <col min="2582" max="2809" width="15.625" style="1"/>
    <col min="2810" max="2810" width="2.375" style="1" customWidth="1"/>
    <col min="2811" max="2811" width="17.125" style="1" customWidth="1"/>
    <col min="2812" max="2812" width="8.375" style="1" customWidth="1"/>
    <col min="2813" max="2816" width="7.875" style="1" customWidth="1"/>
    <col min="2817" max="2818" width="7.625" style="1" customWidth="1"/>
    <col min="2819" max="2819" width="8.625" style="1" customWidth="1"/>
    <col min="2820" max="2822" width="7.875" style="1" customWidth="1"/>
    <col min="2823" max="2824" width="8.625" style="1" customWidth="1"/>
    <col min="2825" max="2826" width="7.875" style="1" customWidth="1"/>
    <col min="2827" max="2828" width="6.375" style="1" customWidth="1"/>
    <col min="2829" max="2832" width="7.875" style="1" customWidth="1"/>
    <col min="2833" max="2835" width="6.375" style="1" customWidth="1"/>
    <col min="2836" max="2837" width="7" style="1" customWidth="1"/>
    <col min="2838" max="3065" width="15.625" style="1"/>
    <col min="3066" max="3066" width="2.375" style="1" customWidth="1"/>
    <col min="3067" max="3067" width="17.125" style="1" customWidth="1"/>
    <col min="3068" max="3068" width="8.375" style="1" customWidth="1"/>
    <col min="3069" max="3072" width="7.875" style="1" customWidth="1"/>
    <col min="3073" max="3074" width="7.625" style="1" customWidth="1"/>
    <col min="3075" max="3075" width="8.625" style="1" customWidth="1"/>
    <col min="3076" max="3078" width="7.875" style="1" customWidth="1"/>
    <col min="3079" max="3080" width="8.625" style="1" customWidth="1"/>
    <col min="3081" max="3082" width="7.875" style="1" customWidth="1"/>
    <col min="3083" max="3084" width="6.375" style="1" customWidth="1"/>
    <col min="3085" max="3088" width="7.875" style="1" customWidth="1"/>
    <col min="3089" max="3091" width="6.375" style="1" customWidth="1"/>
    <col min="3092" max="3093" width="7" style="1" customWidth="1"/>
    <col min="3094" max="3321" width="15.625" style="1"/>
    <col min="3322" max="3322" width="2.375" style="1" customWidth="1"/>
    <col min="3323" max="3323" width="17.125" style="1" customWidth="1"/>
    <col min="3324" max="3324" width="8.375" style="1" customWidth="1"/>
    <col min="3325" max="3328" width="7.875" style="1" customWidth="1"/>
    <col min="3329" max="3330" width="7.625" style="1" customWidth="1"/>
    <col min="3331" max="3331" width="8.625" style="1" customWidth="1"/>
    <col min="3332" max="3334" width="7.875" style="1" customWidth="1"/>
    <col min="3335" max="3336" width="8.625" style="1" customWidth="1"/>
    <col min="3337" max="3338" width="7.875" style="1" customWidth="1"/>
    <col min="3339" max="3340" width="6.375" style="1" customWidth="1"/>
    <col min="3341" max="3344" width="7.875" style="1" customWidth="1"/>
    <col min="3345" max="3347" width="6.375" style="1" customWidth="1"/>
    <col min="3348" max="3349" width="7" style="1" customWidth="1"/>
    <col min="3350" max="3577" width="15.625" style="1"/>
    <col min="3578" max="3578" width="2.375" style="1" customWidth="1"/>
    <col min="3579" max="3579" width="17.125" style="1" customWidth="1"/>
    <col min="3580" max="3580" width="8.375" style="1" customWidth="1"/>
    <col min="3581" max="3584" width="7.875" style="1" customWidth="1"/>
    <col min="3585" max="3586" width="7.625" style="1" customWidth="1"/>
    <col min="3587" max="3587" width="8.625" style="1" customWidth="1"/>
    <col min="3588" max="3590" width="7.875" style="1" customWidth="1"/>
    <col min="3591" max="3592" width="8.625" style="1" customWidth="1"/>
    <col min="3593" max="3594" width="7.875" style="1" customWidth="1"/>
    <col min="3595" max="3596" width="6.375" style="1" customWidth="1"/>
    <col min="3597" max="3600" width="7.875" style="1" customWidth="1"/>
    <col min="3601" max="3603" width="6.375" style="1" customWidth="1"/>
    <col min="3604" max="3605" width="7" style="1" customWidth="1"/>
    <col min="3606" max="3833" width="15.625" style="1"/>
    <col min="3834" max="3834" width="2.375" style="1" customWidth="1"/>
    <col min="3835" max="3835" width="17.125" style="1" customWidth="1"/>
    <col min="3836" max="3836" width="8.375" style="1" customWidth="1"/>
    <col min="3837" max="3840" width="7.875" style="1" customWidth="1"/>
    <col min="3841" max="3842" width="7.625" style="1" customWidth="1"/>
    <col min="3843" max="3843" width="8.625" style="1" customWidth="1"/>
    <col min="3844" max="3846" width="7.875" style="1" customWidth="1"/>
    <col min="3847" max="3848" width="8.625" style="1" customWidth="1"/>
    <col min="3849" max="3850" width="7.875" style="1" customWidth="1"/>
    <col min="3851" max="3852" width="6.375" style="1" customWidth="1"/>
    <col min="3853" max="3856" width="7.875" style="1" customWidth="1"/>
    <col min="3857" max="3859" width="6.375" style="1" customWidth="1"/>
    <col min="3860" max="3861" width="7" style="1" customWidth="1"/>
    <col min="3862" max="4089" width="15.625" style="1"/>
    <col min="4090" max="4090" width="2.375" style="1" customWidth="1"/>
    <col min="4091" max="4091" width="17.125" style="1" customWidth="1"/>
    <col min="4092" max="4092" width="8.375" style="1" customWidth="1"/>
    <col min="4093" max="4096" width="7.875" style="1" customWidth="1"/>
    <col min="4097" max="4098" width="7.625" style="1" customWidth="1"/>
    <col min="4099" max="4099" width="8.625" style="1" customWidth="1"/>
    <col min="4100" max="4102" width="7.875" style="1" customWidth="1"/>
    <col min="4103" max="4104" width="8.625" style="1" customWidth="1"/>
    <col min="4105" max="4106" width="7.875" style="1" customWidth="1"/>
    <col min="4107" max="4108" width="6.375" style="1" customWidth="1"/>
    <col min="4109" max="4112" width="7.875" style="1" customWidth="1"/>
    <col min="4113" max="4115" width="6.375" style="1" customWidth="1"/>
    <col min="4116" max="4117" width="7" style="1" customWidth="1"/>
    <col min="4118" max="4345" width="15.625" style="1"/>
    <col min="4346" max="4346" width="2.375" style="1" customWidth="1"/>
    <col min="4347" max="4347" width="17.125" style="1" customWidth="1"/>
    <col min="4348" max="4348" width="8.375" style="1" customWidth="1"/>
    <col min="4349" max="4352" width="7.875" style="1" customWidth="1"/>
    <col min="4353" max="4354" width="7.625" style="1" customWidth="1"/>
    <col min="4355" max="4355" width="8.625" style="1" customWidth="1"/>
    <col min="4356" max="4358" width="7.875" style="1" customWidth="1"/>
    <col min="4359" max="4360" width="8.625" style="1" customWidth="1"/>
    <col min="4361" max="4362" width="7.875" style="1" customWidth="1"/>
    <col min="4363" max="4364" width="6.375" style="1" customWidth="1"/>
    <col min="4365" max="4368" width="7.875" style="1" customWidth="1"/>
    <col min="4369" max="4371" width="6.375" style="1" customWidth="1"/>
    <col min="4372" max="4373" width="7" style="1" customWidth="1"/>
    <col min="4374" max="4601" width="15.625" style="1"/>
    <col min="4602" max="4602" width="2.375" style="1" customWidth="1"/>
    <col min="4603" max="4603" width="17.125" style="1" customWidth="1"/>
    <col min="4604" max="4604" width="8.375" style="1" customWidth="1"/>
    <col min="4605" max="4608" width="7.875" style="1" customWidth="1"/>
    <col min="4609" max="4610" width="7.625" style="1" customWidth="1"/>
    <col min="4611" max="4611" width="8.625" style="1" customWidth="1"/>
    <col min="4612" max="4614" width="7.875" style="1" customWidth="1"/>
    <col min="4615" max="4616" width="8.625" style="1" customWidth="1"/>
    <col min="4617" max="4618" width="7.875" style="1" customWidth="1"/>
    <col min="4619" max="4620" width="6.375" style="1" customWidth="1"/>
    <col min="4621" max="4624" width="7.875" style="1" customWidth="1"/>
    <col min="4625" max="4627" width="6.375" style="1" customWidth="1"/>
    <col min="4628" max="4629" width="7" style="1" customWidth="1"/>
    <col min="4630" max="4857" width="15.625" style="1"/>
    <col min="4858" max="4858" width="2.375" style="1" customWidth="1"/>
    <col min="4859" max="4859" width="17.125" style="1" customWidth="1"/>
    <col min="4860" max="4860" width="8.375" style="1" customWidth="1"/>
    <col min="4861" max="4864" width="7.875" style="1" customWidth="1"/>
    <col min="4865" max="4866" width="7.625" style="1" customWidth="1"/>
    <col min="4867" max="4867" width="8.625" style="1" customWidth="1"/>
    <col min="4868" max="4870" width="7.875" style="1" customWidth="1"/>
    <col min="4871" max="4872" width="8.625" style="1" customWidth="1"/>
    <col min="4873" max="4874" width="7.875" style="1" customWidth="1"/>
    <col min="4875" max="4876" width="6.375" style="1" customWidth="1"/>
    <col min="4877" max="4880" width="7.875" style="1" customWidth="1"/>
    <col min="4881" max="4883" width="6.375" style="1" customWidth="1"/>
    <col min="4884" max="4885" width="7" style="1" customWidth="1"/>
    <col min="4886" max="5113" width="15.625" style="1"/>
    <col min="5114" max="5114" width="2.375" style="1" customWidth="1"/>
    <col min="5115" max="5115" width="17.125" style="1" customWidth="1"/>
    <col min="5116" max="5116" width="8.375" style="1" customWidth="1"/>
    <col min="5117" max="5120" width="7.875" style="1" customWidth="1"/>
    <col min="5121" max="5122" width="7.625" style="1" customWidth="1"/>
    <col min="5123" max="5123" width="8.625" style="1" customWidth="1"/>
    <col min="5124" max="5126" width="7.875" style="1" customWidth="1"/>
    <col min="5127" max="5128" width="8.625" style="1" customWidth="1"/>
    <col min="5129" max="5130" width="7.875" style="1" customWidth="1"/>
    <col min="5131" max="5132" width="6.375" style="1" customWidth="1"/>
    <col min="5133" max="5136" width="7.875" style="1" customWidth="1"/>
    <col min="5137" max="5139" width="6.375" style="1" customWidth="1"/>
    <col min="5140" max="5141" width="7" style="1" customWidth="1"/>
    <col min="5142" max="5369" width="15.625" style="1"/>
    <col min="5370" max="5370" width="2.375" style="1" customWidth="1"/>
    <col min="5371" max="5371" width="17.125" style="1" customWidth="1"/>
    <col min="5372" max="5372" width="8.375" style="1" customWidth="1"/>
    <col min="5373" max="5376" width="7.875" style="1" customWidth="1"/>
    <col min="5377" max="5378" width="7.625" style="1" customWidth="1"/>
    <col min="5379" max="5379" width="8.625" style="1" customWidth="1"/>
    <col min="5380" max="5382" width="7.875" style="1" customWidth="1"/>
    <col min="5383" max="5384" width="8.625" style="1" customWidth="1"/>
    <col min="5385" max="5386" width="7.875" style="1" customWidth="1"/>
    <col min="5387" max="5388" width="6.375" style="1" customWidth="1"/>
    <col min="5389" max="5392" width="7.875" style="1" customWidth="1"/>
    <col min="5393" max="5395" width="6.375" style="1" customWidth="1"/>
    <col min="5396" max="5397" width="7" style="1" customWidth="1"/>
    <col min="5398" max="5625" width="15.625" style="1"/>
    <col min="5626" max="5626" width="2.375" style="1" customWidth="1"/>
    <col min="5627" max="5627" width="17.125" style="1" customWidth="1"/>
    <col min="5628" max="5628" width="8.375" style="1" customWidth="1"/>
    <col min="5629" max="5632" width="7.875" style="1" customWidth="1"/>
    <col min="5633" max="5634" width="7.625" style="1" customWidth="1"/>
    <col min="5635" max="5635" width="8.625" style="1" customWidth="1"/>
    <col min="5636" max="5638" width="7.875" style="1" customWidth="1"/>
    <col min="5639" max="5640" width="8.625" style="1" customWidth="1"/>
    <col min="5641" max="5642" width="7.875" style="1" customWidth="1"/>
    <col min="5643" max="5644" width="6.375" style="1" customWidth="1"/>
    <col min="5645" max="5648" width="7.875" style="1" customWidth="1"/>
    <col min="5649" max="5651" width="6.375" style="1" customWidth="1"/>
    <col min="5652" max="5653" width="7" style="1" customWidth="1"/>
    <col min="5654" max="5881" width="15.625" style="1"/>
    <col min="5882" max="5882" width="2.375" style="1" customWidth="1"/>
    <col min="5883" max="5883" width="17.125" style="1" customWidth="1"/>
    <col min="5884" max="5884" width="8.375" style="1" customWidth="1"/>
    <col min="5885" max="5888" width="7.875" style="1" customWidth="1"/>
    <col min="5889" max="5890" width="7.625" style="1" customWidth="1"/>
    <col min="5891" max="5891" width="8.625" style="1" customWidth="1"/>
    <col min="5892" max="5894" width="7.875" style="1" customWidth="1"/>
    <col min="5895" max="5896" width="8.625" style="1" customWidth="1"/>
    <col min="5897" max="5898" width="7.875" style="1" customWidth="1"/>
    <col min="5899" max="5900" width="6.375" style="1" customWidth="1"/>
    <col min="5901" max="5904" width="7.875" style="1" customWidth="1"/>
    <col min="5905" max="5907" width="6.375" style="1" customWidth="1"/>
    <col min="5908" max="5909" width="7" style="1" customWidth="1"/>
    <col min="5910" max="6137" width="15.625" style="1"/>
    <col min="6138" max="6138" width="2.375" style="1" customWidth="1"/>
    <col min="6139" max="6139" width="17.125" style="1" customWidth="1"/>
    <col min="6140" max="6140" width="8.375" style="1" customWidth="1"/>
    <col min="6141" max="6144" width="7.875" style="1" customWidth="1"/>
    <col min="6145" max="6146" width="7.625" style="1" customWidth="1"/>
    <col min="6147" max="6147" width="8.625" style="1" customWidth="1"/>
    <col min="6148" max="6150" width="7.875" style="1" customWidth="1"/>
    <col min="6151" max="6152" width="8.625" style="1" customWidth="1"/>
    <col min="6153" max="6154" width="7.875" style="1" customWidth="1"/>
    <col min="6155" max="6156" width="6.375" style="1" customWidth="1"/>
    <col min="6157" max="6160" width="7.875" style="1" customWidth="1"/>
    <col min="6161" max="6163" width="6.375" style="1" customWidth="1"/>
    <col min="6164" max="6165" width="7" style="1" customWidth="1"/>
    <col min="6166" max="6393" width="15.625" style="1"/>
    <col min="6394" max="6394" width="2.375" style="1" customWidth="1"/>
    <col min="6395" max="6395" width="17.125" style="1" customWidth="1"/>
    <col min="6396" max="6396" width="8.375" style="1" customWidth="1"/>
    <col min="6397" max="6400" width="7.875" style="1" customWidth="1"/>
    <col min="6401" max="6402" width="7.625" style="1" customWidth="1"/>
    <col min="6403" max="6403" width="8.625" style="1" customWidth="1"/>
    <col min="6404" max="6406" width="7.875" style="1" customWidth="1"/>
    <col min="6407" max="6408" width="8.625" style="1" customWidth="1"/>
    <col min="6409" max="6410" width="7.875" style="1" customWidth="1"/>
    <col min="6411" max="6412" width="6.375" style="1" customWidth="1"/>
    <col min="6413" max="6416" width="7.875" style="1" customWidth="1"/>
    <col min="6417" max="6419" width="6.375" style="1" customWidth="1"/>
    <col min="6420" max="6421" width="7" style="1" customWidth="1"/>
    <col min="6422" max="6649" width="15.625" style="1"/>
    <col min="6650" max="6650" width="2.375" style="1" customWidth="1"/>
    <col min="6651" max="6651" width="17.125" style="1" customWidth="1"/>
    <col min="6652" max="6652" width="8.375" style="1" customWidth="1"/>
    <col min="6653" max="6656" width="7.875" style="1" customWidth="1"/>
    <col min="6657" max="6658" width="7.625" style="1" customWidth="1"/>
    <col min="6659" max="6659" width="8.625" style="1" customWidth="1"/>
    <col min="6660" max="6662" width="7.875" style="1" customWidth="1"/>
    <col min="6663" max="6664" width="8.625" style="1" customWidth="1"/>
    <col min="6665" max="6666" width="7.875" style="1" customWidth="1"/>
    <col min="6667" max="6668" width="6.375" style="1" customWidth="1"/>
    <col min="6669" max="6672" width="7.875" style="1" customWidth="1"/>
    <col min="6673" max="6675" width="6.375" style="1" customWidth="1"/>
    <col min="6676" max="6677" width="7" style="1" customWidth="1"/>
    <col min="6678" max="6905" width="15.625" style="1"/>
    <col min="6906" max="6906" width="2.375" style="1" customWidth="1"/>
    <col min="6907" max="6907" width="17.125" style="1" customWidth="1"/>
    <col min="6908" max="6908" width="8.375" style="1" customWidth="1"/>
    <col min="6909" max="6912" width="7.875" style="1" customWidth="1"/>
    <col min="6913" max="6914" width="7.625" style="1" customWidth="1"/>
    <col min="6915" max="6915" width="8.625" style="1" customWidth="1"/>
    <col min="6916" max="6918" width="7.875" style="1" customWidth="1"/>
    <col min="6919" max="6920" width="8.625" style="1" customWidth="1"/>
    <col min="6921" max="6922" width="7.875" style="1" customWidth="1"/>
    <col min="6923" max="6924" width="6.375" style="1" customWidth="1"/>
    <col min="6925" max="6928" width="7.875" style="1" customWidth="1"/>
    <col min="6929" max="6931" width="6.375" style="1" customWidth="1"/>
    <col min="6932" max="6933" width="7" style="1" customWidth="1"/>
    <col min="6934" max="7161" width="15.625" style="1"/>
    <col min="7162" max="7162" width="2.375" style="1" customWidth="1"/>
    <col min="7163" max="7163" width="17.125" style="1" customWidth="1"/>
    <col min="7164" max="7164" width="8.375" style="1" customWidth="1"/>
    <col min="7165" max="7168" width="7.875" style="1" customWidth="1"/>
    <col min="7169" max="7170" width="7.625" style="1" customWidth="1"/>
    <col min="7171" max="7171" width="8.625" style="1" customWidth="1"/>
    <col min="7172" max="7174" width="7.875" style="1" customWidth="1"/>
    <col min="7175" max="7176" width="8.625" style="1" customWidth="1"/>
    <col min="7177" max="7178" width="7.875" style="1" customWidth="1"/>
    <col min="7179" max="7180" width="6.375" style="1" customWidth="1"/>
    <col min="7181" max="7184" width="7.875" style="1" customWidth="1"/>
    <col min="7185" max="7187" width="6.375" style="1" customWidth="1"/>
    <col min="7188" max="7189" width="7" style="1" customWidth="1"/>
    <col min="7190" max="7417" width="15.625" style="1"/>
    <col min="7418" max="7418" width="2.375" style="1" customWidth="1"/>
    <col min="7419" max="7419" width="17.125" style="1" customWidth="1"/>
    <col min="7420" max="7420" width="8.375" style="1" customWidth="1"/>
    <col min="7421" max="7424" width="7.875" style="1" customWidth="1"/>
    <col min="7425" max="7426" width="7.625" style="1" customWidth="1"/>
    <col min="7427" max="7427" width="8.625" style="1" customWidth="1"/>
    <col min="7428" max="7430" width="7.875" style="1" customWidth="1"/>
    <col min="7431" max="7432" width="8.625" style="1" customWidth="1"/>
    <col min="7433" max="7434" width="7.875" style="1" customWidth="1"/>
    <col min="7435" max="7436" width="6.375" style="1" customWidth="1"/>
    <col min="7437" max="7440" width="7.875" style="1" customWidth="1"/>
    <col min="7441" max="7443" width="6.375" style="1" customWidth="1"/>
    <col min="7444" max="7445" width="7" style="1" customWidth="1"/>
    <col min="7446" max="7673" width="15.625" style="1"/>
    <col min="7674" max="7674" width="2.375" style="1" customWidth="1"/>
    <col min="7675" max="7675" width="17.125" style="1" customWidth="1"/>
    <col min="7676" max="7676" width="8.375" style="1" customWidth="1"/>
    <col min="7677" max="7680" width="7.875" style="1" customWidth="1"/>
    <col min="7681" max="7682" width="7.625" style="1" customWidth="1"/>
    <col min="7683" max="7683" width="8.625" style="1" customWidth="1"/>
    <col min="7684" max="7686" width="7.875" style="1" customWidth="1"/>
    <col min="7687" max="7688" width="8.625" style="1" customWidth="1"/>
    <col min="7689" max="7690" width="7.875" style="1" customWidth="1"/>
    <col min="7691" max="7692" width="6.375" style="1" customWidth="1"/>
    <col min="7693" max="7696" width="7.875" style="1" customWidth="1"/>
    <col min="7697" max="7699" width="6.375" style="1" customWidth="1"/>
    <col min="7700" max="7701" width="7" style="1" customWidth="1"/>
    <col min="7702" max="7929" width="15.625" style="1"/>
    <col min="7930" max="7930" width="2.375" style="1" customWidth="1"/>
    <col min="7931" max="7931" width="17.125" style="1" customWidth="1"/>
    <col min="7932" max="7932" width="8.375" style="1" customWidth="1"/>
    <col min="7933" max="7936" width="7.875" style="1" customWidth="1"/>
    <col min="7937" max="7938" width="7.625" style="1" customWidth="1"/>
    <col min="7939" max="7939" width="8.625" style="1" customWidth="1"/>
    <col min="7940" max="7942" width="7.875" style="1" customWidth="1"/>
    <col min="7943" max="7944" width="8.625" style="1" customWidth="1"/>
    <col min="7945" max="7946" width="7.875" style="1" customWidth="1"/>
    <col min="7947" max="7948" width="6.375" style="1" customWidth="1"/>
    <col min="7949" max="7952" width="7.875" style="1" customWidth="1"/>
    <col min="7953" max="7955" width="6.375" style="1" customWidth="1"/>
    <col min="7956" max="7957" width="7" style="1" customWidth="1"/>
    <col min="7958" max="8185" width="15.625" style="1"/>
    <col min="8186" max="8186" width="2.375" style="1" customWidth="1"/>
    <col min="8187" max="8187" width="17.125" style="1" customWidth="1"/>
    <col min="8188" max="8188" width="8.375" style="1" customWidth="1"/>
    <col min="8189" max="8192" width="7.875" style="1" customWidth="1"/>
    <col min="8193" max="8194" width="7.625" style="1" customWidth="1"/>
    <col min="8195" max="8195" width="8.625" style="1" customWidth="1"/>
    <col min="8196" max="8198" width="7.875" style="1" customWidth="1"/>
    <col min="8199" max="8200" width="8.625" style="1" customWidth="1"/>
    <col min="8201" max="8202" width="7.875" style="1" customWidth="1"/>
    <col min="8203" max="8204" width="6.375" style="1" customWidth="1"/>
    <col min="8205" max="8208" width="7.875" style="1" customWidth="1"/>
    <col min="8209" max="8211" width="6.375" style="1" customWidth="1"/>
    <col min="8212" max="8213" width="7" style="1" customWidth="1"/>
    <col min="8214" max="8441" width="15.625" style="1"/>
    <col min="8442" max="8442" width="2.375" style="1" customWidth="1"/>
    <col min="8443" max="8443" width="17.125" style="1" customWidth="1"/>
    <col min="8444" max="8444" width="8.375" style="1" customWidth="1"/>
    <col min="8445" max="8448" width="7.875" style="1" customWidth="1"/>
    <col min="8449" max="8450" width="7.625" style="1" customWidth="1"/>
    <col min="8451" max="8451" width="8.625" style="1" customWidth="1"/>
    <col min="8452" max="8454" width="7.875" style="1" customWidth="1"/>
    <col min="8455" max="8456" width="8.625" style="1" customWidth="1"/>
    <col min="8457" max="8458" width="7.875" style="1" customWidth="1"/>
    <col min="8459" max="8460" width="6.375" style="1" customWidth="1"/>
    <col min="8461" max="8464" width="7.875" style="1" customWidth="1"/>
    <col min="8465" max="8467" width="6.375" style="1" customWidth="1"/>
    <col min="8468" max="8469" width="7" style="1" customWidth="1"/>
    <col min="8470" max="8697" width="15.625" style="1"/>
    <col min="8698" max="8698" width="2.375" style="1" customWidth="1"/>
    <col min="8699" max="8699" width="17.125" style="1" customWidth="1"/>
    <col min="8700" max="8700" width="8.375" style="1" customWidth="1"/>
    <col min="8701" max="8704" width="7.875" style="1" customWidth="1"/>
    <col min="8705" max="8706" width="7.625" style="1" customWidth="1"/>
    <col min="8707" max="8707" width="8.625" style="1" customWidth="1"/>
    <col min="8708" max="8710" width="7.875" style="1" customWidth="1"/>
    <col min="8711" max="8712" width="8.625" style="1" customWidth="1"/>
    <col min="8713" max="8714" width="7.875" style="1" customWidth="1"/>
    <col min="8715" max="8716" width="6.375" style="1" customWidth="1"/>
    <col min="8717" max="8720" width="7.875" style="1" customWidth="1"/>
    <col min="8721" max="8723" width="6.375" style="1" customWidth="1"/>
    <col min="8724" max="8725" width="7" style="1" customWidth="1"/>
    <col min="8726" max="8953" width="15.625" style="1"/>
    <col min="8954" max="8954" width="2.375" style="1" customWidth="1"/>
    <col min="8955" max="8955" width="17.125" style="1" customWidth="1"/>
    <col min="8956" max="8956" width="8.375" style="1" customWidth="1"/>
    <col min="8957" max="8960" width="7.875" style="1" customWidth="1"/>
    <col min="8961" max="8962" width="7.625" style="1" customWidth="1"/>
    <col min="8963" max="8963" width="8.625" style="1" customWidth="1"/>
    <col min="8964" max="8966" width="7.875" style="1" customWidth="1"/>
    <col min="8967" max="8968" width="8.625" style="1" customWidth="1"/>
    <col min="8969" max="8970" width="7.875" style="1" customWidth="1"/>
    <col min="8971" max="8972" width="6.375" style="1" customWidth="1"/>
    <col min="8973" max="8976" width="7.875" style="1" customWidth="1"/>
    <col min="8977" max="8979" width="6.375" style="1" customWidth="1"/>
    <col min="8980" max="8981" width="7" style="1" customWidth="1"/>
    <col min="8982" max="9209" width="15.625" style="1"/>
    <col min="9210" max="9210" width="2.375" style="1" customWidth="1"/>
    <col min="9211" max="9211" width="17.125" style="1" customWidth="1"/>
    <col min="9212" max="9212" width="8.375" style="1" customWidth="1"/>
    <col min="9213" max="9216" width="7.875" style="1" customWidth="1"/>
    <col min="9217" max="9218" width="7.625" style="1" customWidth="1"/>
    <col min="9219" max="9219" width="8.625" style="1" customWidth="1"/>
    <col min="9220" max="9222" width="7.875" style="1" customWidth="1"/>
    <col min="9223" max="9224" width="8.625" style="1" customWidth="1"/>
    <col min="9225" max="9226" width="7.875" style="1" customWidth="1"/>
    <col min="9227" max="9228" width="6.375" style="1" customWidth="1"/>
    <col min="9229" max="9232" width="7.875" style="1" customWidth="1"/>
    <col min="9233" max="9235" width="6.375" style="1" customWidth="1"/>
    <col min="9236" max="9237" width="7" style="1" customWidth="1"/>
    <col min="9238" max="9465" width="15.625" style="1"/>
    <col min="9466" max="9466" width="2.375" style="1" customWidth="1"/>
    <col min="9467" max="9467" width="17.125" style="1" customWidth="1"/>
    <col min="9468" max="9468" width="8.375" style="1" customWidth="1"/>
    <col min="9469" max="9472" width="7.875" style="1" customWidth="1"/>
    <col min="9473" max="9474" width="7.625" style="1" customWidth="1"/>
    <col min="9475" max="9475" width="8.625" style="1" customWidth="1"/>
    <col min="9476" max="9478" width="7.875" style="1" customWidth="1"/>
    <col min="9479" max="9480" width="8.625" style="1" customWidth="1"/>
    <col min="9481" max="9482" width="7.875" style="1" customWidth="1"/>
    <col min="9483" max="9484" width="6.375" style="1" customWidth="1"/>
    <col min="9485" max="9488" width="7.875" style="1" customWidth="1"/>
    <col min="9489" max="9491" width="6.375" style="1" customWidth="1"/>
    <col min="9492" max="9493" width="7" style="1" customWidth="1"/>
    <col min="9494" max="9721" width="15.625" style="1"/>
    <col min="9722" max="9722" width="2.375" style="1" customWidth="1"/>
    <col min="9723" max="9723" width="17.125" style="1" customWidth="1"/>
    <col min="9724" max="9724" width="8.375" style="1" customWidth="1"/>
    <col min="9725" max="9728" width="7.875" style="1" customWidth="1"/>
    <col min="9729" max="9730" width="7.625" style="1" customWidth="1"/>
    <col min="9731" max="9731" width="8.625" style="1" customWidth="1"/>
    <col min="9732" max="9734" width="7.875" style="1" customWidth="1"/>
    <col min="9735" max="9736" width="8.625" style="1" customWidth="1"/>
    <col min="9737" max="9738" width="7.875" style="1" customWidth="1"/>
    <col min="9739" max="9740" width="6.375" style="1" customWidth="1"/>
    <col min="9741" max="9744" width="7.875" style="1" customWidth="1"/>
    <col min="9745" max="9747" width="6.375" style="1" customWidth="1"/>
    <col min="9748" max="9749" width="7" style="1" customWidth="1"/>
    <col min="9750" max="9977" width="15.625" style="1"/>
    <col min="9978" max="9978" width="2.375" style="1" customWidth="1"/>
    <col min="9979" max="9979" width="17.125" style="1" customWidth="1"/>
    <col min="9980" max="9980" width="8.375" style="1" customWidth="1"/>
    <col min="9981" max="9984" width="7.875" style="1" customWidth="1"/>
    <col min="9985" max="9986" width="7.625" style="1" customWidth="1"/>
    <col min="9987" max="9987" width="8.625" style="1" customWidth="1"/>
    <col min="9988" max="9990" width="7.875" style="1" customWidth="1"/>
    <col min="9991" max="9992" width="8.625" style="1" customWidth="1"/>
    <col min="9993" max="9994" width="7.875" style="1" customWidth="1"/>
    <col min="9995" max="9996" width="6.375" style="1" customWidth="1"/>
    <col min="9997" max="10000" width="7.875" style="1" customWidth="1"/>
    <col min="10001" max="10003" width="6.375" style="1" customWidth="1"/>
    <col min="10004" max="10005" width="7" style="1" customWidth="1"/>
    <col min="10006" max="10233" width="15.625" style="1"/>
    <col min="10234" max="10234" width="2.375" style="1" customWidth="1"/>
    <col min="10235" max="10235" width="17.125" style="1" customWidth="1"/>
    <col min="10236" max="10236" width="8.375" style="1" customWidth="1"/>
    <col min="10237" max="10240" width="7.875" style="1" customWidth="1"/>
    <col min="10241" max="10242" width="7.625" style="1" customWidth="1"/>
    <col min="10243" max="10243" width="8.625" style="1" customWidth="1"/>
    <col min="10244" max="10246" width="7.875" style="1" customWidth="1"/>
    <col min="10247" max="10248" width="8.625" style="1" customWidth="1"/>
    <col min="10249" max="10250" width="7.875" style="1" customWidth="1"/>
    <col min="10251" max="10252" width="6.375" style="1" customWidth="1"/>
    <col min="10253" max="10256" width="7.875" style="1" customWidth="1"/>
    <col min="10257" max="10259" width="6.375" style="1" customWidth="1"/>
    <col min="10260" max="10261" width="7" style="1" customWidth="1"/>
    <col min="10262" max="10489" width="15.625" style="1"/>
    <col min="10490" max="10490" width="2.375" style="1" customWidth="1"/>
    <col min="10491" max="10491" width="17.125" style="1" customWidth="1"/>
    <col min="10492" max="10492" width="8.375" style="1" customWidth="1"/>
    <col min="10493" max="10496" width="7.875" style="1" customWidth="1"/>
    <col min="10497" max="10498" width="7.625" style="1" customWidth="1"/>
    <col min="10499" max="10499" width="8.625" style="1" customWidth="1"/>
    <col min="10500" max="10502" width="7.875" style="1" customWidth="1"/>
    <col min="10503" max="10504" width="8.625" style="1" customWidth="1"/>
    <col min="10505" max="10506" width="7.875" style="1" customWidth="1"/>
    <col min="10507" max="10508" width="6.375" style="1" customWidth="1"/>
    <col min="10509" max="10512" width="7.875" style="1" customWidth="1"/>
    <col min="10513" max="10515" width="6.375" style="1" customWidth="1"/>
    <col min="10516" max="10517" width="7" style="1" customWidth="1"/>
    <col min="10518" max="10745" width="15.625" style="1"/>
    <col min="10746" max="10746" width="2.375" style="1" customWidth="1"/>
    <col min="10747" max="10747" width="17.125" style="1" customWidth="1"/>
    <col min="10748" max="10748" width="8.375" style="1" customWidth="1"/>
    <col min="10749" max="10752" width="7.875" style="1" customWidth="1"/>
    <col min="10753" max="10754" width="7.625" style="1" customWidth="1"/>
    <col min="10755" max="10755" width="8.625" style="1" customWidth="1"/>
    <col min="10756" max="10758" width="7.875" style="1" customWidth="1"/>
    <col min="10759" max="10760" width="8.625" style="1" customWidth="1"/>
    <col min="10761" max="10762" width="7.875" style="1" customWidth="1"/>
    <col min="10763" max="10764" width="6.375" style="1" customWidth="1"/>
    <col min="10765" max="10768" width="7.875" style="1" customWidth="1"/>
    <col min="10769" max="10771" width="6.375" style="1" customWidth="1"/>
    <col min="10772" max="10773" width="7" style="1" customWidth="1"/>
    <col min="10774" max="11001" width="15.625" style="1"/>
    <col min="11002" max="11002" width="2.375" style="1" customWidth="1"/>
    <col min="11003" max="11003" width="17.125" style="1" customWidth="1"/>
    <col min="11004" max="11004" width="8.375" style="1" customWidth="1"/>
    <col min="11005" max="11008" width="7.875" style="1" customWidth="1"/>
    <col min="11009" max="11010" width="7.625" style="1" customWidth="1"/>
    <col min="11011" max="11011" width="8.625" style="1" customWidth="1"/>
    <col min="11012" max="11014" width="7.875" style="1" customWidth="1"/>
    <col min="11015" max="11016" width="8.625" style="1" customWidth="1"/>
    <col min="11017" max="11018" width="7.875" style="1" customWidth="1"/>
    <col min="11019" max="11020" width="6.375" style="1" customWidth="1"/>
    <col min="11021" max="11024" width="7.875" style="1" customWidth="1"/>
    <col min="11025" max="11027" width="6.375" style="1" customWidth="1"/>
    <col min="11028" max="11029" width="7" style="1" customWidth="1"/>
    <col min="11030" max="11257" width="15.625" style="1"/>
    <col min="11258" max="11258" width="2.375" style="1" customWidth="1"/>
    <col min="11259" max="11259" width="17.125" style="1" customWidth="1"/>
    <col min="11260" max="11260" width="8.375" style="1" customWidth="1"/>
    <col min="11261" max="11264" width="7.875" style="1" customWidth="1"/>
    <col min="11265" max="11266" width="7.625" style="1" customWidth="1"/>
    <col min="11267" max="11267" width="8.625" style="1" customWidth="1"/>
    <col min="11268" max="11270" width="7.875" style="1" customWidth="1"/>
    <col min="11271" max="11272" width="8.625" style="1" customWidth="1"/>
    <col min="11273" max="11274" width="7.875" style="1" customWidth="1"/>
    <col min="11275" max="11276" width="6.375" style="1" customWidth="1"/>
    <col min="11277" max="11280" width="7.875" style="1" customWidth="1"/>
    <col min="11281" max="11283" width="6.375" style="1" customWidth="1"/>
    <col min="11284" max="11285" width="7" style="1" customWidth="1"/>
    <col min="11286" max="11513" width="15.625" style="1"/>
    <col min="11514" max="11514" width="2.375" style="1" customWidth="1"/>
    <col min="11515" max="11515" width="17.125" style="1" customWidth="1"/>
    <col min="11516" max="11516" width="8.375" style="1" customWidth="1"/>
    <col min="11517" max="11520" width="7.875" style="1" customWidth="1"/>
    <col min="11521" max="11522" width="7.625" style="1" customWidth="1"/>
    <col min="11523" max="11523" width="8.625" style="1" customWidth="1"/>
    <col min="11524" max="11526" width="7.875" style="1" customWidth="1"/>
    <col min="11527" max="11528" width="8.625" style="1" customWidth="1"/>
    <col min="11529" max="11530" width="7.875" style="1" customWidth="1"/>
    <col min="11531" max="11532" width="6.375" style="1" customWidth="1"/>
    <col min="11533" max="11536" width="7.875" style="1" customWidth="1"/>
    <col min="11537" max="11539" width="6.375" style="1" customWidth="1"/>
    <col min="11540" max="11541" width="7" style="1" customWidth="1"/>
    <col min="11542" max="11769" width="15.625" style="1"/>
    <col min="11770" max="11770" width="2.375" style="1" customWidth="1"/>
    <col min="11771" max="11771" width="17.125" style="1" customWidth="1"/>
    <col min="11772" max="11772" width="8.375" style="1" customWidth="1"/>
    <col min="11773" max="11776" width="7.875" style="1" customWidth="1"/>
    <col min="11777" max="11778" width="7.625" style="1" customWidth="1"/>
    <col min="11779" max="11779" width="8.625" style="1" customWidth="1"/>
    <col min="11780" max="11782" width="7.875" style="1" customWidth="1"/>
    <col min="11783" max="11784" width="8.625" style="1" customWidth="1"/>
    <col min="11785" max="11786" width="7.875" style="1" customWidth="1"/>
    <col min="11787" max="11788" width="6.375" style="1" customWidth="1"/>
    <col min="11789" max="11792" width="7.875" style="1" customWidth="1"/>
    <col min="11793" max="11795" width="6.375" style="1" customWidth="1"/>
    <col min="11796" max="11797" width="7" style="1" customWidth="1"/>
    <col min="11798" max="12025" width="15.625" style="1"/>
    <col min="12026" max="12026" width="2.375" style="1" customWidth="1"/>
    <col min="12027" max="12027" width="17.125" style="1" customWidth="1"/>
    <col min="12028" max="12028" width="8.375" style="1" customWidth="1"/>
    <col min="12029" max="12032" width="7.875" style="1" customWidth="1"/>
    <col min="12033" max="12034" width="7.625" style="1" customWidth="1"/>
    <col min="12035" max="12035" width="8.625" style="1" customWidth="1"/>
    <col min="12036" max="12038" width="7.875" style="1" customWidth="1"/>
    <col min="12039" max="12040" width="8.625" style="1" customWidth="1"/>
    <col min="12041" max="12042" width="7.875" style="1" customWidth="1"/>
    <col min="12043" max="12044" width="6.375" style="1" customWidth="1"/>
    <col min="12045" max="12048" width="7.875" style="1" customWidth="1"/>
    <col min="12049" max="12051" width="6.375" style="1" customWidth="1"/>
    <col min="12052" max="12053" width="7" style="1" customWidth="1"/>
    <col min="12054" max="12281" width="15.625" style="1"/>
    <col min="12282" max="12282" width="2.375" style="1" customWidth="1"/>
    <col min="12283" max="12283" width="17.125" style="1" customWidth="1"/>
    <col min="12284" max="12284" width="8.375" style="1" customWidth="1"/>
    <col min="12285" max="12288" width="7.875" style="1" customWidth="1"/>
    <col min="12289" max="12290" width="7.625" style="1" customWidth="1"/>
    <col min="12291" max="12291" width="8.625" style="1" customWidth="1"/>
    <col min="12292" max="12294" width="7.875" style="1" customWidth="1"/>
    <col min="12295" max="12296" width="8.625" style="1" customWidth="1"/>
    <col min="12297" max="12298" width="7.875" style="1" customWidth="1"/>
    <col min="12299" max="12300" width="6.375" style="1" customWidth="1"/>
    <col min="12301" max="12304" width="7.875" style="1" customWidth="1"/>
    <col min="12305" max="12307" width="6.375" style="1" customWidth="1"/>
    <col min="12308" max="12309" width="7" style="1" customWidth="1"/>
    <col min="12310" max="12537" width="15.625" style="1"/>
    <col min="12538" max="12538" width="2.375" style="1" customWidth="1"/>
    <col min="12539" max="12539" width="17.125" style="1" customWidth="1"/>
    <col min="12540" max="12540" width="8.375" style="1" customWidth="1"/>
    <col min="12541" max="12544" width="7.875" style="1" customWidth="1"/>
    <col min="12545" max="12546" width="7.625" style="1" customWidth="1"/>
    <col min="12547" max="12547" width="8.625" style="1" customWidth="1"/>
    <col min="12548" max="12550" width="7.875" style="1" customWidth="1"/>
    <col min="12551" max="12552" width="8.625" style="1" customWidth="1"/>
    <col min="12553" max="12554" width="7.875" style="1" customWidth="1"/>
    <col min="12555" max="12556" width="6.375" style="1" customWidth="1"/>
    <col min="12557" max="12560" width="7.875" style="1" customWidth="1"/>
    <col min="12561" max="12563" width="6.375" style="1" customWidth="1"/>
    <col min="12564" max="12565" width="7" style="1" customWidth="1"/>
    <col min="12566" max="12793" width="15.625" style="1"/>
    <col min="12794" max="12794" width="2.375" style="1" customWidth="1"/>
    <col min="12795" max="12795" width="17.125" style="1" customWidth="1"/>
    <col min="12796" max="12796" width="8.375" style="1" customWidth="1"/>
    <col min="12797" max="12800" width="7.875" style="1" customWidth="1"/>
    <col min="12801" max="12802" width="7.625" style="1" customWidth="1"/>
    <col min="12803" max="12803" width="8.625" style="1" customWidth="1"/>
    <col min="12804" max="12806" width="7.875" style="1" customWidth="1"/>
    <col min="12807" max="12808" width="8.625" style="1" customWidth="1"/>
    <col min="12809" max="12810" width="7.875" style="1" customWidth="1"/>
    <col min="12811" max="12812" width="6.375" style="1" customWidth="1"/>
    <col min="12813" max="12816" width="7.875" style="1" customWidth="1"/>
    <col min="12817" max="12819" width="6.375" style="1" customWidth="1"/>
    <col min="12820" max="12821" width="7" style="1" customWidth="1"/>
    <col min="12822" max="13049" width="15.625" style="1"/>
    <col min="13050" max="13050" width="2.375" style="1" customWidth="1"/>
    <col min="13051" max="13051" width="17.125" style="1" customWidth="1"/>
    <col min="13052" max="13052" width="8.375" style="1" customWidth="1"/>
    <col min="13053" max="13056" width="7.875" style="1" customWidth="1"/>
    <col min="13057" max="13058" width="7.625" style="1" customWidth="1"/>
    <col min="13059" max="13059" width="8.625" style="1" customWidth="1"/>
    <col min="13060" max="13062" width="7.875" style="1" customWidth="1"/>
    <col min="13063" max="13064" width="8.625" style="1" customWidth="1"/>
    <col min="13065" max="13066" width="7.875" style="1" customWidth="1"/>
    <col min="13067" max="13068" width="6.375" style="1" customWidth="1"/>
    <col min="13069" max="13072" width="7.875" style="1" customWidth="1"/>
    <col min="13073" max="13075" width="6.375" style="1" customWidth="1"/>
    <col min="13076" max="13077" width="7" style="1" customWidth="1"/>
    <col min="13078" max="13305" width="15.625" style="1"/>
    <col min="13306" max="13306" width="2.375" style="1" customWidth="1"/>
    <col min="13307" max="13307" width="17.125" style="1" customWidth="1"/>
    <col min="13308" max="13308" width="8.375" style="1" customWidth="1"/>
    <col min="13309" max="13312" width="7.875" style="1" customWidth="1"/>
    <col min="13313" max="13314" width="7.625" style="1" customWidth="1"/>
    <col min="13315" max="13315" width="8.625" style="1" customWidth="1"/>
    <col min="13316" max="13318" width="7.875" style="1" customWidth="1"/>
    <col min="13319" max="13320" width="8.625" style="1" customWidth="1"/>
    <col min="13321" max="13322" width="7.875" style="1" customWidth="1"/>
    <col min="13323" max="13324" width="6.375" style="1" customWidth="1"/>
    <col min="13325" max="13328" width="7.875" style="1" customWidth="1"/>
    <col min="13329" max="13331" width="6.375" style="1" customWidth="1"/>
    <col min="13332" max="13333" width="7" style="1" customWidth="1"/>
    <col min="13334" max="13561" width="15.625" style="1"/>
    <col min="13562" max="13562" width="2.375" style="1" customWidth="1"/>
    <col min="13563" max="13563" width="17.125" style="1" customWidth="1"/>
    <col min="13564" max="13564" width="8.375" style="1" customWidth="1"/>
    <col min="13565" max="13568" width="7.875" style="1" customWidth="1"/>
    <col min="13569" max="13570" width="7.625" style="1" customWidth="1"/>
    <col min="13571" max="13571" width="8.625" style="1" customWidth="1"/>
    <col min="13572" max="13574" width="7.875" style="1" customWidth="1"/>
    <col min="13575" max="13576" width="8.625" style="1" customWidth="1"/>
    <col min="13577" max="13578" width="7.875" style="1" customWidth="1"/>
    <col min="13579" max="13580" width="6.375" style="1" customWidth="1"/>
    <col min="13581" max="13584" width="7.875" style="1" customWidth="1"/>
    <col min="13585" max="13587" width="6.375" style="1" customWidth="1"/>
    <col min="13588" max="13589" width="7" style="1" customWidth="1"/>
    <col min="13590" max="13817" width="15.625" style="1"/>
    <col min="13818" max="13818" width="2.375" style="1" customWidth="1"/>
    <col min="13819" max="13819" width="17.125" style="1" customWidth="1"/>
    <col min="13820" max="13820" width="8.375" style="1" customWidth="1"/>
    <col min="13821" max="13824" width="7.875" style="1" customWidth="1"/>
    <col min="13825" max="13826" width="7.625" style="1" customWidth="1"/>
    <col min="13827" max="13827" width="8.625" style="1" customWidth="1"/>
    <col min="13828" max="13830" width="7.875" style="1" customWidth="1"/>
    <col min="13831" max="13832" width="8.625" style="1" customWidth="1"/>
    <col min="13833" max="13834" width="7.875" style="1" customWidth="1"/>
    <col min="13835" max="13836" width="6.375" style="1" customWidth="1"/>
    <col min="13837" max="13840" width="7.875" style="1" customWidth="1"/>
    <col min="13841" max="13843" width="6.375" style="1" customWidth="1"/>
    <col min="13844" max="13845" width="7" style="1" customWidth="1"/>
    <col min="13846" max="14073" width="15.625" style="1"/>
    <col min="14074" max="14074" width="2.375" style="1" customWidth="1"/>
    <col min="14075" max="14075" width="17.125" style="1" customWidth="1"/>
    <col min="14076" max="14076" width="8.375" style="1" customWidth="1"/>
    <col min="14077" max="14080" width="7.875" style="1" customWidth="1"/>
    <col min="14081" max="14082" width="7.625" style="1" customWidth="1"/>
    <col min="14083" max="14083" width="8.625" style="1" customWidth="1"/>
    <col min="14084" max="14086" width="7.875" style="1" customWidth="1"/>
    <col min="14087" max="14088" width="8.625" style="1" customWidth="1"/>
    <col min="14089" max="14090" width="7.875" style="1" customWidth="1"/>
    <col min="14091" max="14092" width="6.375" style="1" customWidth="1"/>
    <col min="14093" max="14096" width="7.875" style="1" customWidth="1"/>
    <col min="14097" max="14099" width="6.375" style="1" customWidth="1"/>
    <col min="14100" max="14101" width="7" style="1" customWidth="1"/>
    <col min="14102" max="14329" width="15.625" style="1"/>
    <col min="14330" max="14330" width="2.375" style="1" customWidth="1"/>
    <col min="14331" max="14331" width="17.125" style="1" customWidth="1"/>
    <col min="14332" max="14332" width="8.375" style="1" customWidth="1"/>
    <col min="14333" max="14336" width="7.875" style="1" customWidth="1"/>
    <col min="14337" max="14338" width="7.625" style="1" customWidth="1"/>
    <col min="14339" max="14339" width="8.625" style="1" customWidth="1"/>
    <col min="14340" max="14342" width="7.875" style="1" customWidth="1"/>
    <col min="14343" max="14344" width="8.625" style="1" customWidth="1"/>
    <col min="14345" max="14346" width="7.875" style="1" customWidth="1"/>
    <col min="14347" max="14348" width="6.375" style="1" customWidth="1"/>
    <col min="14349" max="14352" width="7.875" style="1" customWidth="1"/>
    <col min="14353" max="14355" width="6.375" style="1" customWidth="1"/>
    <col min="14356" max="14357" width="7" style="1" customWidth="1"/>
    <col min="14358" max="14585" width="15.625" style="1"/>
    <col min="14586" max="14586" width="2.375" style="1" customWidth="1"/>
    <col min="14587" max="14587" width="17.125" style="1" customWidth="1"/>
    <col min="14588" max="14588" width="8.375" style="1" customWidth="1"/>
    <col min="14589" max="14592" width="7.875" style="1" customWidth="1"/>
    <col min="14593" max="14594" width="7.625" style="1" customWidth="1"/>
    <col min="14595" max="14595" width="8.625" style="1" customWidth="1"/>
    <col min="14596" max="14598" width="7.875" style="1" customWidth="1"/>
    <col min="14599" max="14600" width="8.625" style="1" customWidth="1"/>
    <col min="14601" max="14602" width="7.875" style="1" customWidth="1"/>
    <col min="14603" max="14604" width="6.375" style="1" customWidth="1"/>
    <col min="14605" max="14608" width="7.875" style="1" customWidth="1"/>
    <col min="14609" max="14611" width="6.375" style="1" customWidth="1"/>
    <col min="14612" max="14613" width="7" style="1" customWidth="1"/>
    <col min="14614" max="14841" width="15.625" style="1"/>
    <col min="14842" max="14842" width="2.375" style="1" customWidth="1"/>
    <col min="14843" max="14843" width="17.125" style="1" customWidth="1"/>
    <col min="14844" max="14844" width="8.375" style="1" customWidth="1"/>
    <col min="14845" max="14848" width="7.875" style="1" customWidth="1"/>
    <col min="14849" max="14850" width="7.625" style="1" customWidth="1"/>
    <col min="14851" max="14851" width="8.625" style="1" customWidth="1"/>
    <col min="14852" max="14854" width="7.875" style="1" customWidth="1"/>
    <col min="14855" max="14856" width="8.625" style="1" customWidth="1"/>
    <col min="14857" max="14858" width="7.875" style="1" customWidth="1"/>
    <col min="14859" max="14860" width="6.375" style="1" customWidth="1"/>
    <col min="14861" max="14864" width="7.875" style="1" customWidth="1"/>
    <col min="14865" max="14867" width="6.375" style="1" customWidth="1"/>
    <col min="14868" max="14869" width="7" style="1" customWidth="1"/>
    <col min="14870" max="15097" width="15.625" style="1"/>
    <col min="15098" max="15098" width="2.375" style="1" customWidth="1"/>
    <col min="15099" max="15099" width="17.125" style="1" customWidth="1"/>
    <col min="15100" max="15100" width="8.375" style="1" customWidth="1"/>
    <col min="15101" max="15104" width="7.875" style="1" customWidth="1"/>
    <col min="15105" max="15106" width="7.625" style="1" customWidth="1"/>
    <col min="15107" max="15107" width="8.625" style="1" customWidth="1"/>
    <col min="15108" max="15110" width="7.875" style="1" customWidth="1"/>
    <col min="15111" max="15112" width="8.625" style="1" customWidth="1"/>
    <col min="15113" max="15114" width="7.875" style="1" customWidth="1"/>
    <col min="15115" max="15116" width="6.375" style="1" customWidth="1"/>
    <col min="15117" max="15120" width="7.875" style="1" customWidth="1"/>
    <col min="15121" max="15123" width="6.375" style="1" customWidth="1"/>
    <col min="15124" max="15125" width="7" style="1" customWidth="1"/>
    <col min="15126" max="15353" width="15.625" style="1"/>
    <col min="15354" max="15354" width="2.375" style="1" customWidth="1"/>
    <col min="15355" max="15355" width="17.125" style="1" customWidth="1"/>
    <col min="15356" max="15356" width="8.375" style="1" customWidth="1"/>
    <col min="15357" max="15360" width="7.875" style="1" customWidth="1"/>
    <col min="15361" max="15362" width="7.625" style="1" customWidth="1"/>
    <col min="15363" max="15363" width="8.625" style="1" customWidth="1"/>
    <col min="15364" max="15366" width="7.875" style="1" customWidth="1"/>
    <col min="15367" max="15368" width="8.625" style="1" customWidth="1"/>
    <col min="15369" max="15370" width="7.875" style="1" customWidth="1"/>
    <col min="15371" max="15372" width="6.375" style="1" customWidth="1"/>
    <col min="15373" max="15376" width="7.875" style="1" customWidth="1"/>
    <col min="15377" max="15379" width="6.375" style="1" customWidth="1"/>
    <col min="15380" max="15381" width="7" style="1" customWidth="1"/>
    <col min="15382" max="15609" width="15.625" style="1"/>
    <col min="15610" max="15610" width="2.375" style="1" customWidth="1"/>
    <col min="15611" max="15611" width="17.125" style="1" customWidth="1"/>
    <col min="15612" max="15612" width="8.375" style="1" customWidth="1"/>
    <col min="15613" max="15616" width="7.875" style="1" customWidth="1"/>
    <col min="15617" max="15618" width="7.625" style="1" customWidth="1"/>
    <col min="15619" max="15619" width="8.625" style="1" customWidth="1"/>
    <col min="15620" max="15622" width="7.875" style="1" customWidth="1"/>
    <col min="15623" max="15624" width="8.625" style="1" customWidth="1"/>
    <col min="15625" max="15626" width="7.875" style="1" customWidth="1"/>
    <col min="15627" max="15628" width="6.375" style="1" customWidth="1"/>
    <col min="15629" max="15632" width="7.875" style="1" customWidth="1"/>
    <col min="15633" max="15635" width="6.375" style="1" customWidth="1"/>
    <col min="15636" max="15637" width="7" style="1" customWidth="1"/>
    <col min="15638" max="15865" width="15.625" style="1"/>
    <col min="15866" max="15866" width="2.375" style="1" customWidth="1"/>
    <col min="15867" max="15867" width="17.125" style="1" customWidth="1"/>
    <col min="15868" max="15868" width="8.375" style="1" customWidth="1"/>
    <col min="15869" max="15872" width="7.875" style="1" customWidth="1"/>
    <col min="15873" max="15874" width="7.625" style="1" customWidth="1"/>
    <col min="15875" max="15875" width="8.625" style="1" customWidth="1"/>
    <col min="15876" max="15878" width="7.875" style="1" customWidth="1"/>
    <col min="15879" max="15880" width="8.625" style="1" customWidth="1"/>
    <col min="15881" max="15882" width="7.875" style="1" customWidth="1"/>
    <col min="15883" max="15884" width="6.375" style="1" customWidth="1"/>
    <col min="15885" max="15888" width="7.875" style="1" customWidth="1"/>
    <col min="15889" max="15891" width="6.375" style="1" customWidth="1"/>
    <col min="15892" max="15893" width="7" style="1" customWidth="1"/>
    <col min="15894" max="16121" width="15.625" style="1"/>
    <col min="16122" max="16122" width="2.375" style="1" customWidth="1"/>
    <col min="16123" max="16123" width="17.125" style="1" customWidth="1"/>
    <col min="16124" max="16124" width="8.375" style="1" customWidth="1"/>
    <col min="16125" max="16128" width="7.875" style="1" customWidth="1"/>
    <col min="16129" max="16130" width="7.625" style="1" customWidth="1"/>
    <col min="16131" max="16131" width="8.625" style="1" customWidth="1"/>
    <col min="16132" max="16134" width="7.875" style="1" customWidth="1"/>
    <col min="16135" max="16136" width="8.625" style="1" customWidth="1"/>
    <col min="16137" max="16138" width="7.875" style="1" customWidth="1"/>
    <col min="16139" max="16140" width="6.375" style="1" customWidth="1"/>
    <col min="16141" max="16144" width="7.875" style="1" customWidth="1"/>
    <col min="16145" max="16147" width="6.375" style="1" customWidth="1"/>
    <col min="16148" max="16149" width="7" style="1" customWidth="1"/>
    <col min="16150" max="16384" width="15.625" style="1"/>
  </cols>
  <sheetData>
    <row r="1" spans="1:31" ht="21.75" customHeight="1">
      <c r="A1" s="7" t="s">
        <v>276</v>
      </c>
      <c r="B1" s="143"/>
      <c r="O1" s="28"/>
      <c r="P1" s="28"/>
      <c r="Q1" s="28"/>
      <c r="R1" s="28"/>
      <c r="U1" s="23"/>
    </row>
    <row r="2" spans="1:31" s="3" customFormat="1" ht="26.25" customHeight="1">
      <c r="A2" s="20" t="s">
        <v>10</v>
      </c>
      <c r="B2" s="8"/>
      <c r="C2" s="17" t="s">
        <v>56</v>
      </c>
      <c r="D2" s="26"/>
      <c r="E2" s="26"/>
      <c r="F2" s="26"/>
      <c r="G2" s="26"/>
      <c r="H2" s="42"/>
      <c r="I2" s="26" t="s">
        <v>221</v>
      </c>
      <c r="J2" s="26"/>
      <c r="K2" s="26"/>
      <c r="L2" s="26"/>
      <c r="M2" s="26"/>
      <c r="N2" s="42"/>
      <c r="O2" s="50" t="s">
        <v>85</v>
      </c>
      <c r="P2" s="60"/>
      <c r="Q2" s="60"/>
      <c r="R2" s="60"/>
      <c r="S2" s="60"/>
      <c r="T2" s="60"/>
      <c r="U2" s="60"/>
      <c r="V2" s="104"/>
      <c r="W2" s="104"/>
      <c r="X2" s="1"/>
      <c r="Y2" s="1"/>
      <c r="Z2" s="1"/>
      <c r="AA2" s="1"/>
      <c r="AB2" s="1"/>
      <c r="AC2" s="1"/>
      <c r="AD2" s="1"/>
      <c r="AE2" s="1"/>
    </row>
    <row r="3" spans="1:31" s="3" customFormat="1" ht="26.25" customHeight="1">
      <c r="A3" s="108"/>
      <c r="B3" s="9"/>
      <c r="C3" s="17" t="s">
        <v>49</v>
      </c>
      <c r="D3" s="26"/>
      <c r="E3" s="17" t="s">
        <v>85</v>
      </c>
      <c r="F3" s="26"/>
      <c r="G3" s="86" t="s">
        <v>226</v>
      </c>
      <c r="H3" s="112"/>
      <c r="I3" s="17" t="s">
        <v>49</v>
      </c>
      <c r="J3" s="26"/>
      <c r="K3" s="17" t="s">
        <v>85</v>
      </c>
      <c r="L3" s="26"/>
      <c r="M3" s="86" t="s">
        <v>226</v>
      </c>
      <c r="N3" s="112"/>
      <c r="O3" s="50" t="s">
        <v>71</v>
      </c>
      <c r="P3" s="57"/>
      <c r="Q3" s="60" t="s">
        <v>72</v>
      </c>
      <c r="R3" s="60"/>
      <c r="S3" s="50" t="s">
        <v>59</v>
      </c>
      <c r="T3" s="60"/>
      <c r="U3" s="60"/>
      <c r="V3" s="104"/>
      <c r="W3" s="104"/>
      <c r="X3" s="1"/>
      <c r="Y3" s="1"/>
      <c r="Z3" s="1"/>
      <c r="AA3" s="1"/>
      <c r="AB3" s="1"/>
      <c r="AC3" s="1"/>
      <c r="AD3" s="1"/>
      <c r="AE3" s="1"/>
    </row>
    <row r="4" spans="1:31" s="3" customFormat="1" ht="26.25" customHeight="1">
      <c r="A4" s="108"/>
      <c r="B4" s="9"/>
      <c r="C4" s="18" t="s">
        <v>16</v>
      </c>
      <c r="D4" s="18" t="s">
        <v>61</v>
      </c>
      <c r="E4" s="18" t="s">
        <v>16</v>
      </c>
      <c r="F4" s="18" t="s">
        <v>61</v>
      </c>
      <c r="G4" s="18" t="s">
        <v>16</v>
      </c>
      <c r="H4" s="18" t="s">
        <v>61</v>
      </c>
      <c r="I4" s="18" t="s">
        <v>16</v>
      </c>
      <c r="J4" s="18" t="s">
        <v>61</v>
      </c>
      <c r="K4" s="18" t="s">
        <v>16</v>
      </c>
      <c r="L4" s="18" t="s">
        <v>61</v>
      </c>
      <c r="M4" s="18" t="s">
        <v>16</v>
      </c>
      <c r="N4" s="18" t="s">
        <v>61</v>
      </c>
      <c r="O4" s="51" t="s">
        <v>33</v>
      </c>
      <c r="P4" s="51" t="s">
        <v>70</v>
      </c>
      <c r="Q4" s="51" t="s">
        <v>33</v>
      </c>
      <c r="R4" s="51" t="s">
        <v>70</v>
      </c>
      <c r="S4" s="70" t="s">
        <v>21</v>
      </c>
      <c r="T4" s="75"/>
      <c r="U4" s="80" t="s">
        <v>23</v>
      </c>
      <c r="V4" s="104"/>
      <c r="W4" s="104"/>
      <c r="X4" s="1"/>
      <c r="Y4" s="1"/>
      <c r="Z4" s="1"/>
      <c r="AA4" s="1"/>
      <c r="AB4" s="1"/>
      <c r="AC4" s="1"/>
      <c r="AD4" s="1"/>
      <c r="AE4" s="1"/>
    </row>
    <row r="5" spans="1:31" s="3" customFormat="1" ht="26.25" customHeight="1">
      <c r="A5" s="458"/>
      <c r="B5" s="1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52"/>
      <c r="P5" s="52"/>
      <c r="Q5" s="52"/>
      <c r="R5" s="52"/>
      <c r="S5" s="52" t="s">
        <v>74</v>
      </c>
      <c r="T5" s="52" t="s">
        <v>76</v>
      </c>
      <c r="U5" s="70"/>
      <c r="V5" s="104"/>
      <c r="W5" s="104"/>
      <c r="X5" s="1"/>
      <c r="Y5" s="1"/>
      <c r="Z5" s="1"/>
      <c r="AA5" s="1"/>
      <c r="AB5" s="1"/>
      <c r="AC5" s="1"/>
      <c r="AD5" s="1"/>
      <c r="AE5" s="1"/>
    </row>
    <row r="6" spans="1:31" ht="15" customHeight="1">
      <c r="A6" s="23"/>
      <c r="B6" s="11"/>
      <c r="C6" s="108"/>
      <c r="D6" s="108"/>
      <c r="E6" s="476"/>
      <c r="F6" s="9"/>
      <c r="G6" s="108"/>
      <c r="H6" s="9"/>
      <c r="I6" s="108"/>
      <c r="J6" s="9"/>
      <c r="K6" s="108"/>
      <c r="L6" s="9"/>
      <c r="M6" s="108"/>
      <c r="N6" s="9"/>
      <c r="O6" s="122"/>
      <c r="P6" s="122"/>
      <c r="Q6" s="546"/>
      <c r="R6" s="554"/>
      <c r="S6" s="564"/>
      <c r="T6" s="564"/>
      <c r="U6" s="564"/>
    </row>
    <row r="7" spans="1:31" ht="15" customHeight="1">
      <c r="A7" s="136" t="s">
        <v>1</v>
      </c>
      <c r="B7" s="12"/>
      <c r="C7" s="21">
        <f t="shared" ref="C7:P7" si="0">SUM(C9:C11)</f>
        <v>116228</v>
      </c>
      <c r="D7" s="13">
        <f t="shared" si="0"/>
        <v>48121</v>
      </c>
      <c r="E7" s="126">
        <f t="shared" si="0"/>
        <v>113424</v>
      </c>
      <c r="F7" s="13">
        <f t="shared" si="0"/>
        <v>48009</v>
      </c>
      <c r="G7" s="22">
        <f t="shared" si="0"/>
        <v>2804</v>
      </c>
      <c r="H7" s="30">
        <f t="shared" si="0"/>
        <v>112</v>
      </c>
      <c r="I7" s="21">
        <f t="shared" si="0"/>
        <v>118919</v>
      </c>
      <c r="J7" s="13">
        <f t="shared" si="0"/>
        <v>46390</v>
      </c>
      <c r="K7" s="21">
        <f t="shared" si="0"/>
        <v>116746</v>
      </c>
      <c r="L7" s="13">
        <f t="shared" si="0"/>
        <v>46301</v>
      </c>
      <c r="M7" s="21">
        <f t="shared" si="0"/>
        <v>2173</v>
      </c>
      <c r="N7" s="13">
        <f t="shared" si="0"/>
        <v>89</v>
      </c>
      <c r="O7" s="534">
        <f t="shared" si="0"/>
        <v>-3322</v>
      </c>
      <c r="P7" s="534">
        <f t="shared" si="0"/>
        <v>1708</v>
      </c>
      <c r="Q7" s="547">
        <f>O7/K7*100</f>
        <v>-2.8454936357562572</v>
      </c>
      <c r="R7" s="555">
        <f>P7/L7*100</f>
        <v>3.6889052072309454</v>
      </c>
      <c r="S7" s="82">
        <f>E7/F7</f>
        <v>2.3625570205586452</v>
      </c>
      <c r="T7" s="82">
        <f>K7/L7</f>
        <v>2.5214574199261355</v>
      </c>
      <c r="U7" s="82">
        <f>S7-T7</f>
        <v>-0.15890039936749023</v>
      </c>
    </row>
    <row r="8" spans="1:31" ht="15" customHeight="1">
      <c r="A8" s="23"/>
      <c r="B8" s="13"/>
      <c r="C8" s="21"/>
      <c r="D8" s="13"/>
      <c r="E8" s="126"/>
      <c r="F8" s="13"/>
      <c r="G8" s="21"/>
      <c r="H8" s="13"/>
      <c r="I8" s="21"/>
      <c r="J8" s="13"/>
      <c r="K8" s="21"/>
      <c r="L8" s="13"/>
      <c r="M8" s="21"/>
      <c r="N8" s="13"/>
      <c r="O8" s="534"/>
      <c r="P8" s="534"/>
      <c r="Q8" s="64"/>
      <c r="R8" s="67"/>
      <c r="S8" s="82"/>
      <c r="T8" s="82"/>
      <c r="U8" s="82"/>
    </row>
    <row r="9" spans="1:31" ht="15" customHeight="1">
      <c r="A9" s="23"/>
      <c r="B9" s="12" t="s">
        <v>90</v>
      </c>
      <c r="C9" s="22">
        <f t="shared" ref="C9:P9" si="1">SUM(C13,C34,C65,C72,C90,C94,C98,C103)</f>
        <v>81971</v>
      </c>
      <c r="D9" s="30">
        <f t="shared" si="1"/>
        <v>34621</v>
      </c>
      <c r="E9" s="46">
        <f t="shared" si="1"/>
        <v>79899</v>
      </c>
      <c r="F9" s="30">
        <f t="shared" si="1"/>
        <v>34539</v>
      </c>
      <c r="G9" s="22">
        <f t="shared" si="1"/>
        <v>2072</v>
      </c>
      <c r="H9" s="30">
        <f t="shared" si="1"/>
        <v>82</v>
      </c>
      <c r="I9" s="22">
        <f t="shared" si="1"/>
        <v>82655</v>
      </c>
      <c r="J9" s="30">
        <f t="shared" si="1"/>
        <v>32944</v>
      </c>
      <c r="K9" s="22">
        <f t="shared" si="1"/>
        <v>81091</v>
      </c>
      <c r="L9" s="30">
        <f t="shared" si="1"/>
        <v>32882</v>
      </c>
      <c r="M9" s="22">
        <f t="shared" si="1"/>
        <v>1564</v>
      </c>
      <c r="N9" s="30">
        <f t="shared" si="1"/>
        <v>62</v>
      </c>
      <c r="O9" s="534">
        <f t="shared" si="1"/>
        <v>-1192</v>
      </c>
      <c r="P9" s="534">
        <f t="shared" si="1"/>
        <v>1657</v>
      </c>
      <c r="Q9" s="547">
        <f t="shared" ref="Q9:R11" si="2">O9/K9*100</f>
        <v>-1.4699535090207299</v>
      </c>
      <c r="R9" s="555">
        <f t="shared" si="2"/>
        <v>5.0392311903168912</v>
      </c>
      <c r="S9" s="82">
        <f>E9/F9</f>
        <v>2.3132980109441501</v>
      </c>
      <c r="T9" s="82">
        <f>K9/L9</f>
        <v>2.4661212821604526</v>
      </c>
      <c r="U9" s="82">
        <f>S9-T9</f>
        <v>-0.15282327121630246</v>
      </c>
    </row>
    <row r="10" spans="1:31" ht="15" customHeight="1">
      <c r="A10" s="23"/>
      <c r="B10" s="12" t="s">
        <v>4</v>
      </c>
      <c r="C10" s="22">
        <f t="shared" ref="C10:P10" si="3">SUM(C122,C124,C131,C133,C136,C138,C142,C147,C152)</f>
        <v>25960</v>
      </c>
      <c r="D10" s="30">
        <f t="shared" si="3"/>
        <v>10169</v>
      </c>
      <c r="E10" s="46">
        <f t="shared" si="3"/>
        <v>25497</v>
      </c>
      <c r="F10" s="30">
        <f t="shared" si="3"/>
        <v>10150</v>
      </c>
      <c r="G10" s="22">
        <f t="shared" si="3"/>
        <v>463</v>
      </c>
      <c r="H10" s="30">
        <f t="shared" si="3"/>
        <v>19</v>
      </c>
      <c r="I10" s="22">
        <f t="shared" si="3"/>
        <v>26744</v>
      </c>
      <c r="J10" s="30">
        <f t="shared" si="3"/>
        <v>9859</v>
      </c>
      <c r="K10" s="22">
        <f t="shared" si="3"/>
        <v>26405</v>
      </c>
      <c r="L10" s="30">
        <f t="shared" si="3"/>
        <v>9844</v>
      </c>
      <c r="M10" s="22">
        <f t="shared" si="3"/>
        <v>339</v>
      </c>
      <c r="N10" s="30">
        <f t="shared" si="3"/>
        <v>15</v>
      </c>
      <c r="O10" s="534">
        <f t="shared" si="3"/>
        <v>-908</v>
      </c>
      <c r="P10" s="534">
        <f t="shared" si="3"/>
        <v>306</v>
      </c>
      <c r="Q10" s="547">
        <f t="shared" si="2"/>
        <v>-3.4387426623745507</v>
      </c>
      <c r="R10" s="555">
        <f t="shared" si="2"/>
        <v>3.1084924827305973</v>
      </c>
      <c r="S10" s="82">
        <f>E10/F10</f>
        <v>2.5120197044334978</v>
      </c>
      <c r="T10" s="82">
        <f>K10/L10</f>
        <v>2.6823445753758635</v>
      </c>
      <c r="U10" s="82">
        <f>S10-T10</f>
        <v>-0.1703248709423657</v>
      </c>
    </row>
    <row r="11" spans="1:31" ht="15" customHeight="1">
      <c r="A11" s="23"/>
      <c r="B11" s="12" t="s">
        <v>93</v>
      </c>
      <c r="C11" s="22">
        <f t="shared" ref="C11:P11" si="4">SUM(C168,C185,C189)</f>
        <v>8297</v>
      </c>
      <c r="D11" s="30">
        <f t="shared" si="4"/>
        <v>3331</v>
      </c>
      <c r="E11" s="46">
        <f t="shared" si="4"/>
        <v>8028</v>
      </c>
      <c r="F11" s="30">
        <f t="shared" si="4"/>
        <v>3320</v>
      </c>
      <c r="G11" s="22">
        <f t="shared" si="4"/>
        <v>269</v>
      </c>
      <c r="H11" s="30">
        <f t="shared" si="4"/>
        <v>11</v>
      </c>
      <c r="I11" s="22">
        <f t="shared" si="4"/>
        <v>9520</v>
      </c>
      <c r="J11" s="30">
        <f t="shared" si="4"/>
        <v>3587</v>
      </c>
      <c r="K11" s="22">
        <f t="shared" si="4"/>
        <v>9250</v>
      </c>
      <c r="L11" s="30">
        <f t="shared" si="4"/>
        <v>3575</v>
      </c>
      <c r="M11" s="22">
        <f t="shared" si="4"/>
        <v>270</v>
      </c>
      <c r="N11" s="30">
        <f t="shared" si="4"/>
        <v>12</v>
      </c>
      <c r="O11" s="534">
        <f t="shared" si="4"/>
        <v>-1222</v>
      </c>
      <c r="P11" s="534">
        <f t="shared" si="4"/>
        <v>-255</v>
      </c>
      <c r="Q11" s="547">
        <f t="shared" si="2"/>
        <v>-13.210810810810811</v>
      </c>
      <c r="R11" s="555">
        <f t="shared" si="2"/>
        <v>-7.1328671328671325</v>
      </c>
      <c r="S11" s="82">
        <f>E11/F11</f>
        <v>2.4180722891566266</v>
      </c>
      <c r="T11" s="82">
        <f>K11/L11</f>
        <v>2.5874125874125875</v>
      </c>
      <c r="U11" s="82">
        <f>S11-T11</f>
        <v>-0.16934029825596086</v>
      </c>
    </row>
    <row r="12" spans="1:31" ht="15" customHeight="1">
      <c r="A12" s="23"/>
      <c r="B12" s="12"/>
      <c r="C12" s="23"/>
      <c r="D12" s="11"/>
      <c r="E12" s="88"/>
      <c r="F12" s="11"/>
      <c r="G12" s="23"/>
      <c r="H12" s="11"/>
      <c r="I12" s="23"/>
      <c r="J12" s="11"/>
      <c r="K12" s="23"/>
      <c r="L12" s="11"/>
      <c r="M12" s="23"/>
      <c r="N12" s="11"/>
      <c r="O12" s="62"/>
      <c r="P12" s="62"/>
      <c r="Q12" s="548"/>
      <c r="R12" s="556"/>
      <c r="S12" s="73"/>
      <c r="T12" s="566"/>
      <c r="U12" s="566"/>
    </row>
    <row r="13" spans="1:31" ht="16.5" customHeight="1">
      <c r="A13" s="137" t="s">
        <v>13</v>
      </c>
      <c r="B13" s="147"/>
      <c r="C13" s="306">
        <f t="shared" ref="C13:L13" si="5">SUM(C14:C33)</f>
        <v>11537</v>
      </c>
      <c r="D13" s="468">
        <f t="shared" si="5"/>
        <v>5233</v>
      </c>
      <c r="E13" s="298">
        <f t="shared" si="5"/>
        <v>11315</v>
      </c>
      <c r="F13" s="486">
        <f t="shared" si="5"/>
        <v>5225</v>
      </c>
      <c r="G13" s="298">
        <f t="shared" si="5"/>
        <v>222</v>
      </c>
      <c r="H13" s="486">
        <f t="shared" si="5"/>
        <v>8</v>
      </c>
      <c r="I13" s="298">
        <f t="shared" si="5"/>
        <v>12105</v>
      </c>
      <c r="J13" s="486">
        <f t="shared" si="5"/>
        <v>5278</v>
      </c>
      <c r="K13" s="298">
        <f t="shared" si="5"/>
        <v>12036</v>
      </c>
      <c r="L13" s="486">
        <f t="shared" si="5"/>
        <v>5274</v>
      </c>
      <c r="M13" s="298">
        <f>I13-K13</f>
        <v>69</v>
      </c>
      <c r="N13" s="486">
        <f>J13-L13</f>
        <v>4</v>
      </c>
      <c r="O13" s="535">
        <f t="shared" ref="O13:P50" si="6">E13-K13</f>
        <v>-721</v>
      </c>
      <c r="P13" s="541">
        <f t="shared" si="6"/>
        <v>-49</v>
      </c>
      <c r="Q13" s="549">
        <f t="shared" ref="Q13:R50" si="7">O13/K13*100</f>
        <v>-5.9903622465935529</v>
      </c>
      <c r="R13" s="557">
        <f t="shared" si="7"/>
        <v>-0.92908608266970039</v>
      </c>
      <c r="S13" s="282">
        <f t="shared" ref="S13:S50" si="8">E13/F13</f>
        <v>2.1655502392344497</v>
      </c>
      <c r="T13" s="567">
        <f t="shared" ref="T13:T50" si="9">K13/L13</f>
        <v>2.2821387940841866</v>
      </c>
      <c r="U13" s="292">
        <f t="shared" ref="U13:U49" si="10">S13-T13</f>
        <v>-0.11658855484973696</v>
      </c>
    </row>
    <row r="14" spans="1:31" ht="15" customHeight="1">
      <c r="A14" s="23"/>
      <c r="B14" s="148" t="s">
        <v>94</v>
      </c>
      <c r="C14" s="459">
        <v>986</v>
      </c>
      <c r="D14" s="469">
        <v>446</v>
      </c>
      <c r="E14" s="299">
        <v>986</v>
      </c>
      <c r="F14" s="487">
        <v>446</v>
      </c>
      <c r="G14" s="496" t="s">
        <v>217</v>
      </c>
      <c r="H14" s="507" t="s">
        <v>217</v>
      </c>
      <c r="I14" s="516">
        <v>1123</v>
      </c>
      <c r="J14" s="248">
        <v>470</v>
      </c>
      <c r="K14" s="516">
        <v>1123</v>
      </c>
      <c r="L14" s="248">
        <v>470</v>
      </c>
      <c r="M14" s="170">
        <v>0</v>
      </c>
      <c r="N14" s="199">
        <v>0</v>
      </c>
      <c r="O14" s="536">
        <f t="shared" si="6"/>
        <v>-137</v>
      </c>
      <c r="P14" s="542">
        <f t="shared" si="6"/>
        <v>-24</v>
      </c>
      <c r="Q14" s="267">
        <f t="shared" si="7"/>
        <v>-12.19946571682992</v>
      </c>
      <c r="R14" s="272">
        <f t="shared" si="7"/>
        <v>-5.1063829787234036</v>
      </c>
      <c r="S14" s="283">
        <f t="shared" si="8"/>
        <v>2.210762331838565</v>
      </c>
      <c r="T14" s="568">
        <f t="shared" si="9"/>
        <v>2.3893617021276596</v>
      </c>
      <c r="U14" s="574">
        <f t="shared" si="10"/>
        <v>-0.17859937028909467</v>
      </c>
    </row>
    <row r="15" spans="1:31" ht="15" customHeight="1">
      <c r="A15" s="23"/>
      <c r="B15" s="149" t="s">
        <v>96</v>
      </c>
      <c r="C15" s="460">
        <v>325</v>
      </c>
      <c r="D15" s="470">
        <v>151</v>
      </c>
      <c r="E15" s="300">
        <v>325</v>
      </c>
      <c r="F15" s="326">
        <v>151</v>
      </c>
      <c r="G15" s="496" t="s">
        <v>217</v>
      </c>
      <c r="H15" s="507" t="s">
        <v>217</v>
      </c>
      <c r="I15" s="517">
        <v>368</v>
      </c>
      <c r="J15" s="249">
        <v>158</v>
      </c>
      <c r="K15" s="517">
        <v>368</v>
      </c>
      <c r="L15" s="249">
        <v>158</v>
      </c>
      <c r="M15" s="170">
        <v>0</v>
      </c>
      <c r="N15" s="199">
        <v>0</v>
      </c>
      <c r="O15" s="537">
        <f t="shared" si="6"/>
        <v>-43</v>
      </c>
      <c r="P15" s="543">
        <f t="shared" si="6"/>
        <v>-7</v>
      </c>
      <c r="Q15" s="268">
        <f t="shared" si="7"/>
        <v>-11.684782608695652</v>
      </c>
      <c r="R15" s="273">
        <f t="shared" si="7"/>
        <v>-4.4303797468354427</v>
      </c>
      <c r="S15" s="284">
        <f t="shared" si="8"/>
        <v>2.1523178807947021</v>
      </c>
      <c r="T15" s="569">
        <f t="shared" si="9"/>
        <v>2.3291139240506329</v>
      </c>
      <c r="U15" s="575">
        <f t="shared" si="10"/>
        <v>-0.17679604325593079</v>
      </c>
    </row>
    <row r="16" spans="1:31" ht="15" customHeight="1">
      <c r="A16" s="23"/>
      <c r="B16" s="149" t="s">
        <v>98</v>
      </c>
      <c r="C16" s="460">
        <v>296</v>
      </c>
      <c r="D16" s="470">
        <v>102</v>
      </c>
      <c r="E16" s="300">
        <v>197</v>
      </c>
      <c r="F16" s="326">
        <v>101</v>
      </c>
      <c r="G16" s="497">
        <v>99</v>
      </c>
      <c r="H16" s="507">
        <v>1</v>
      </c>
      <c r="I16" s="517">
        <v>317</v>
      </c>
      <c r="J16" s="249">
        <v>157</v>
      </c>
      <c r="K16" s="517">
        <v>275</v>
      </c>
      <c r="L16" s="249">
        <v>156</v>
      </c>
      <c r="M16" s="517">
        <f>I16-K16</f>
        <v>42</v>
      </c>
      <c r="N16" s="249">
        <f>J16-L16</f>
        <v>1</v>
      </c>
      <c r="O16" s="537">
        <f t="shared" si="6"/>
        <v>-78</v>
      </c>
      <c r="P16" s="543">
        <f t="shared" si="6"/>
        <v>-55</v>
      </c>
      <c r="Q16" s="268">
        <f t="shared" si="7"/>
        <v>-28.363636363636363</v>
      </c>
      <c r="R16" s="273">
        <f t="shared" si="7"/>
        <v>-35.256410256410255</v>
      </c>
      <c r="S16" s="284">
        <f t="shared" si="8"/>
        <v>1.9504950495049505</v>
      </c>
      <c r="T16" s="569">
        <f t="shared" si="9"/>
        <v>1.7628205128205128</v>
      </c>
      <c r="U16" s="575">
        <f t="shared" si="10"/>
        <v>0.18767453668443768</v>
      </c>
    </row>
    <row r="17" spans="1:21" ht="15" customHeight="1">
      <c r="A17" s="23"/>
      <c r="B17" s="149" t="s">
        <v>95</v>
      </c>
      <c r="C17" s="460">
        <v>144</v>
      </c>
      <c r="D17" s="470">
        <v>49</v>
      </c>
      <c r="E17" s="300">
        <v>118</v>
      </c>
      <c r="F17" s="326">
        <v>48</v>
      </c>
      <c r="G17" s="496">
        <v>26</v>
      </c>
      <c r="H17" s="507">
        <v>1</v>
      </c>
      <c r="I17" s="517">
        <v>125</v>
      </c>
      <c r="J17" s="249">
        <v>49</v>
      </c>
      <c r="K17" s="517">
        <v>125</v>
      </c>
      <c r="L17" s="249">
        <v>49</v>
      </c>
      <c r="M17" s="170">
        <v>0</v>
      </c>
      <c r="N17" s="199">
        <v>0</v>
      </c>
      <c r="O17" s="537">
        <f t="shared" si="6"/>
        <v>-7</v>
      </c>
      <c r="P17" s="543">
        <f t="shared" si="6"/>
        <v>-1</v>
      </c>
      <c r="Q17" s="268">
        <f t="shared" si="7"/>
        <v>-5.6</v>
      </c>
      <c r="R17" s="273">
        <f t="shared" si="7"/>
        <v>-2.0408163265306123</v>
      </c>
      <c r="S17" s="284">
        <f t="shared" si="8"/>
        <v>2.4583333333333335</v>
      </c>
      <c r="T17" s="569">
        <f t="shared" si="9"/>
        <v>2.5510204081632653</v>
      </c>
      <c r="U17" s="575">
        <f t="shared" si="10"/>
        <v>-9.268707482993177e-002</v>
      </c>
    </row>
    <row r="18" spans="1:21" ht="15" customHeight="1">
      <c r="A18" s="23"/>
      <c r="B18" s="149" t="s">
        <v>83</v>
      </c>
      <c r="C18" s="460">
        <v>192</v>
      </c>
      <c r="D18" s="470">
        <v>82</v>
      </c>
      <c r="E18" s="300">
        <v>158</v>
      </c>
      <c r="F18" s="326">
        <v>81</v>
      </c>
      <c r="G18" s="496">
        <v>34</v>
      </c>
      <c r="H18" s="507">
        <v>1</v>
      </c>
      <c r="I18" s="517">
        <v>184</v>
      </c>
      <c r="J18" s="249">
        <v>86</v>
      </c>
      <c r="K18" s="517">
        <v>184</v>
      </c>
      <c r="L18" s="249">
        <v>86</v>
      </c>
      <c r="M18" s="170">
        <v>0</v>
      </c>
      <c r="N18" s="199">
        <v>0</v>
      </c>
      <c r="O18" s="537">
        <f t="shared" si="6"/>
        <v>-26</v>
      </c>
      <c r="P18" s="543">
        <f t="shared" si="6"/>
        <v>-5</v>
      </c>
      <c r="Q18" s="268">
        <f t="shared" si="7"/>
        <v>-14.130434782608695</v>
      </c>
      <c r="R18" s="273">
        <f t="shared" si="7"/>
        <v>-5.8139534883720927</v>
      </c>
      <c r="S18" s="284">
        <f t="shared" si="8"/>
        <v>1.9506172839506171</v>
      </c>
      <c r="T18" s="569">
        <f t="shared" si="9"/>
        <v>2.13953488372093</v>
      </c>
      <c r="U18" s="575">
        <f t="shared" si="10"/>
        <v>-0.18891759977031275</v>
      </c>
    </row>
    <row r="19" spans="1:21" ht="15" customHeight="1">
      <c r="A19" s="23"/>
      <c r="B19" s="149" t="s">
        <v>100</v>
      </c>
      <c r="C19" s="460">
        <v>103</v>
      </c>
      <c r="D19" s="470">
        <v>56</v>
      </c>
      <c r="E19" s="300">
        <v>103</v>
      </c>
      <c r="F19" s="326">
        <v>56</v>
      </c>
      <c r="G19" s="496" t="s">
        <v>217</v>
      </c>
      <c r="H19" s="507" t="s">
        <v>217</v>
      </c>
      <c r="I19" s="517">
        <v>119</v>
      </c>
      <c r="J19" s="249">
        <v>53</v>
      </c>
      <c r="K19" s="517">
        <v>119</v>
      </c>
      <c r="L19" s="249">
        <v>53</v>
      </c>
      <c r="M19" s="170">
        <v>0</v>
      </c>
      <c r="N19" s="199">
        <v>0</v>
      </c>
      <c r="O19" s="537">
        <f t="shared" si="6"/>
        <v>-16</v>
      </c>
      <c r="P19" s="543">
        <f t="shared" si="6"/>
        <v>3</v>
      </c>
      <c r="Q19" s="268">
        <f t="shared" si="7"/>
        <v>-13.445378151260504</v>
      </c>
      <c r="R19" s="273">
        <f t="shared" si="7"/>
        <v>5.6603773584905666</v>
      </c>
      <c r="S19" s="284">
        <f t="shared" si="8"/>
        <v>1.8392857142857142</v>
      </c>
      <c r="T19" s="569">
        <f t="shared" si="9"/>
        <v>2.2452830188679247</v>
      </c>
      <c r="U19" s="575">
        <f t="shared" si="10"/>
        <v>-0.40599730458221051</v>
      </c>
    </row>
    <row r="20" spans="1:21" ht="15" customHeight="1">
      <c r="A20" s="23"/>
      <c r="B20" s="149" t="s">
        <v>103</v>
      </c>
      <c r="C20" s="460">
        <v>59</v>
      </c>
      <c r="D20" s="470">
        <v>32</v>
      </c>
      <c r="E20" s="300">
        <v>59</v>
      </c>
      <c r="F20" s="326">
        <v>32</v>
      </c>
      <c r="G20" s="496" t="s">
        <v>217</v>
      </c>
      <c r="H20" s="507" t="s">
        <v>217</v>
      </c>
      <c r="I20" s="517">
        <v>72</v>
      </c>
      <c r="J20" s="249">
        <v>38</v>
      </c>
      <c r="K20" s="517">
        <v>72</v>
      </c>
      <c r="L20" s="249">
        <v>38</v>
      </c>
      <c r="M20" s="170">
        <v>0</v>
      </c>
      <c r="N20" s="199">
        <v>0</v>
      </c>
      <c r="O20" s="537">
        <f t="shared" si="6"/>
        <v>-13</v>
      </c>
      <c r="P20" s="543">
        <f t="shared" si="6"/>
        <v>-6</v>
      </c>
      <c r="Q20" s="268">
        <f t="shared" si="7"/>
        <v>-18.055555555555554</v>
      </c>
      <c r="R20" s="273">
        <f t="shared" si="7"/>
        <v>-15.789473684210526</v>
      </c>
      <c r="S20" s="284">
        <f t="shared" si="8"/>
        <v>1.84375</v>
      </c>
      <c r="T20" s="569">
        <f t="shared" si="9"/>
        <v>1.8947368421052631</v>
      </c>
      <c r="U20" s="575">
        <f t="shared" si="10"/>
        <v>-5.0986842105263053e-002</v>
      </c>
    </row>
    <row r="21" spans="1:21" ht="15" customHeight="1">
      <c r="A21" s="23"/>
      <c r="B21" s="149" t="s">
        <v>104</v>
      </c>
      <c r="C21" s="460">
        <v>634</v>
      </c>
      <c r="D21" s="470">
        <v>323</v>
      </c>
      <c r="E21" s="300">
        <v>627</v>
      </c>
      <c r="F21" s="326">
        <v>322</v>
      </c>
      <c r="G21" s="497">
        <v>7</v>
      </c>
      <c r="H21" s="507">
        <v>1</v>
      </c>
      <c r="I21" s="517">
        <v>643</v>
      </c>
      <c r="J21" s="249">
        <v>323</v>
      </c>
      <c r="K21" s="517">
        <v>639</v>
      </c>
      <c r="L21" s="249">
        <v>322</v>
      </c>
      <c r="M21" s="517">
        <f t="shared" ref="M21:N23" si="11">I21-K21</f>
        <v>4</v>
      </c>
      <c r="N21" s="249">
        <f t="shared" si="11"/>
        <v>1</v>
      </c>
      <c r="O21" s="537">
        <f t="shared" si="6"/>
        <v>-12</v>
      </c>
      <c r="P21" s="280">
        <f t="shared" si="6"/>
        <v>0</v>
      </c>
      <c r="Q21" s="268">
        <f t="shared" si="7"/>
        <v>-1.8779342723004695</v>
      </c>
      <c r="R21" s="274">
        <f t="shared" si="7"/>
        <v>0</v>
      </c>
      <c r="S21" s="284">
        <f t="shared" si="8"/>
        <v>1.9472049689440993</v>
      </c>
      <c r="T21" s="569">
        <f t="shared" si="9"/>
        <v>1.984472049689441</v>
      </c>
      <c r="U21" s="575">
        <f t="shared" si="10"/>
        <v>-3.7267080745341685e-002</v>
      </c>
    </row>
    <row r="22" spans="1:21" ht="15" customHeight="1">
      <c r="A22" s="23"/>
      <c r="B22" s="149" t="s">
        <v>106</v>
      </c>
      <c r="C22" s="460">
        <v>136</v>
      </c>
      <c r="D22" s="470">
        <v>56</v>
      </c>
      <c r="E22" s="300">
        <v>129</v>
      </c>
      <c r="F22" s="326">
        <v>55</v>
      </c>
      <c r="G22" s="497">
        <v>7</v>
      </c>
      <c r="H22" s="507">
        <v>1</v>
      </c>
      <c r="I22" s="517">
        <v>172</v>
      </c>
      <c r="J22" s="249">
        <v>75</v>
      </c>
      <c r="K22" s="517">
        <v>162</v>
      </c>
      <c r="L22" s="249">
        <v>74</v>
      </c>
      <c r="M22" s="517">
        <f t="shared" si="11"/>
        <v>10</v>
      </c>
      <c r="N22" s="249">
        <f t="shared" si="11"/>
        <v>1</v>
      </c>
      <c r="O22" s="537">
        <f t="shared" si="6"/>
        <v>-33</v>
      </c>
      <c r="P22" s="543">
        <f t="shared" si="6"/>
        <v>-19</v>
      </c>
      <c r="Q22" s="268">
        <f t="shared" si="7"/>
        <v>-20.37037037037037</v>
      </c>
      <c r="R22" s="273">
        <f t="shared" si="7"/>
        <v>-25.675675675675674</v>
      </c>
      <c r="S22" s="284">
        <f t="shared" si="8"/>
        <v>2.3454545454545452</v>
      </c>
      <c r="T22" s="569">
        <f t="shared" si="9"/>
        <v>2.189189189189189</v>
      </c>
      <c r="U22" s="575">
        <f t="shared" si="10"/>
        <v>0.1562653562653562</v>
      </c>
    </row>
    <row r="23" spans="1:21" ht="15" customHeight="1">
      <c r="A23" s="23"/>
      <c r="B23" s="149" t="s">
        <v>97</v>
      </c>
      <c r="C23" s="460">
        <v>4678</v>
      </c>
      <c r="D23" s="470">
        <v>2094</v>
      </c>
      <c r="E23" s="300">
        <v>4638</v>
      </c>
      <c r="F23" s="326">
        <v>2092</v>
      </c>
      <c r="G23" s="497">
        <v>40</v>
      </c>
      <c r="H23" s="507">
        <v>2</v>
      </c>
      <c r="I23" s="517">
        <v>4864</v>
      </c>
      <c r="J23" s="249">
        <v>2036</v>
      </c>
      <c r="K23" s="517">
        <v>4851</v>
      </c>
      <c r="L23" s="249">
        <v>2035</v>
      </c>
      <c r="M23" s="517">
        <f t="shared" si="11"/>
        <v>13</v>
      </c>
      <c r="N23" s="249">
        <f t="shared" si="11"/>
        <v>1</v>
      </c>
      <c r="O23" s="537">
        <f t="shared" si="6"/>
        <v>-213</v>
      </c>
      <c r="P23" s="543">
        <f t="shared" si="6"/>
        <v>57</v>
      </c>
      <c r="Q23" s="268">
        <f t="shared" si="7"/>
        <v>-4.3908472479901057</v>
      </c>
      <c r="R23" s="273">
        <f t="shared" si="7"/>
        <v>2.8009828009828008</v>
      </c>
      <c r="S23" s="284">
        <f t="shared" si="8"/>
        <v>2.2170172084130018</v>
      </c>
      <c r="T23" s="569">
        <f t="shared" si="9"/>
        <v>2.3837837837837839</v>
      </c>
      <c r="U23" s="575">
        <f t="shared" si="10"/>
        <v>-0.1667665753707821</v>
      </c>
    </row>
    <row r="24" spans="1:21" ht="15" customHeight="1">
      <c r="A24" s="23"/>
      <c r="B24" s="149" t="s">
        <v>101</v>
      </c>
      <c r="C24" s="460">
        <v>130</v>
      </c>
      <c r="D24" s="470">
        <v>65</v>
      </c>
      <c r="E24" s="300">
        <v>130</v>
      </c>
      <c r="F24" s="326">
        <v>65</v>
      </c>
      <c r="G24" s="496" t="s">
        <v>217</v>
      </c>
      <c r="H24" s="507" t="s">
        <v>217</v>
      </c>
      <c r="I24" s="517">
        <v>159</v>
      </c>
      <c r="J24" s="249">
        <v>72</v>
      </c>
      <c r="K24" s="517">
        <v>159</v>
      </c>
      <c r="L24" s="249">
        <v>72</v>
      </c>
      <c r="M24" s="170">
        <v>0</v>
      </c>
      <c r="N24" s="199">
        <v>0</v>
      </c>
      <c r="O24" s="537">
        <f t="shared" si="6"/>
        <v>-29</v>
      </c>
      <c r="P24" s="543">
        <f t="shared" si="6"/>
        <v>-7</v>
      </c>
      <c r="Q24" s="268">
        <f t="shared" si="7"/>
        <v>-18.238993710691823</v>
      </c>
      <c r="R24" s="273">
        <f t="shared" si="7"/>
        <v>-9.7222222222222232</v>
      </c>
      <c r="S24" s="284">
        <f t="shared" si="8"/>
        <v>2</v>
      </c>
      <c r="T24" s="569">
        <f t="shared" si="9"/>
        <v>2.2083333333333335</v>
      </c>
      <c r="U24" s="575">
        <f t="shared" si="10"/>
        <v>-0.20833333333333348</v>
      </c>
    </row>
    <row r="25" spans="1:21" ht="15" customHeight="1">
      <c r="A25" s="23"/>
      <c r="B25" s="149" t="s">
        <v>84</v>
      </c>
      <c r="C25" s="460">
        <v>61</v>
      </c>
      <c r="D25" s="470">
        <v>30</v>
      </c>
      <c r="E25" s="300">
        <v>61</v>
      </c>
      <c r="F25" s="326">
        <v>30</v>
      </c>
      <c r="G25" s="496" t="s">
        <v>217</v>
      </c>
      <c r="H25" s="507" t="s">
        <v>217</v>
      </c>
      <c r="I25" s="517">
        <v>79</v>
      </c>
      <c r="J25" s="249">
        <v>38</v>
      </c>
      <c r="K25" s="517">
        <v>79</v>
      </c>
      <c r="L25" s="249">
        <v>38</v>
      </c>
      <c r="M25" s="170">
        <v>0</v>
      </c>
      <c r="N25" s="199">
        <v>0</v>
      </c>
      <c r="O25" s="537">
        <f t="shared" si="6"/>
        <v>-18</v>
      </c>
      <c r="P25" s="543">
        <f t="shared" si="6"/>
        <v>-8</v>
      </c>
      <c r="Q25" s="268">
        <f t="shared" si="7"/>
        <v>-22.784810126582279</v>
      </c>
      <c r="R25" s="273">
        <f t="shared" si="7"/>
        <v>-21.052631578947366</v>
      </c>
      <c r="S25" s="284">
        <f t="shared" si="8"/>
        <v>2.0333333333333332</v>
      </c>
      <c r="T25" s="569">
        <f t="shared" si="9"/>
        <v>2.0789473684210527</v>
      </c>
      <c r="U25" s="575">
        <f t="shared" si="10"/>
        <v>-4.561403508771944e-002</v>
      </c>
    </row>
    <row r="26" spans="1:21" ht="15" customHeight="1">
      <c r="A26" s="23"/>
      <c r="B26" s="149" t="s">
        <v>107</v>
      </c>
      <c r="C26" s="460">
        <v>225</v>
      </c>
      <c r="D26" s="470">
        <v>101</v>
      </c>
      <c r="E26" s="300">
        <v>225</v>
      </c>
      <c r="F26" s="326">
        <v>101</v>
      </c>
      <c r="G26" s="496" t="s">
        <v>217</v>
      </c>
      <c r="H26" s="507" t="s">
        <v>217</v>
      </c>
      <c r="I26" s="517">
        <v>257</v>
      </c>
      <c r="J26" s="249">
        <v>103</v>
      </c>
      <c r="K26" s="517">
        <v>257</v>
      </c>
      <c r="L26" s="249">
        <v>103</v>
      </c>
      <c r="M26" s="170">
        <v>0</v>
      </c>
      <c r="N26" s="199">
        <v>0</v>
      </c>
      <c r="O26" s="537">
        <f t="shared" si="6"/>
        <v>-32</v>
      </c>
      <c r="P26" s="543">
        <f t="shared" si="6"/>
        <v>-2</v>
      </c>
      <c r="Q26" s="268">
        <f t="shared" si="7"/>
        <v>-12.45136186770428</v>
      </c>
      <c r="R26" s="273">
        <f t="shared" si="7"/>
        <v>-1.9417475728155338</v>
      </c>
      <c r="S26" s="284">
        <f t="shared" si="8"/>
        <v>2.2277227722772279</v>
      </c>
      <c r="T26" s="569">
        <f t="shared" si="9"/>
        <v>2.4951456310679609</v>
      </c>
      <c r="U26" s="575">
        <f t="shared" si="10"/>
        <v>-0.26742285879073302</v>
      </c>
    </row>
    <row r="27" spans="1:21" ht="15" customHeight="1">
      <c r="A27" s="23"/>
      <c r="B27" s="149" t="s">
        <v>108</v>
      </c>
      <c r="C27" s="460">
        <v>155</v>
      </c>
      <c r="D27" s="470">
        <v>67</v>
      </c>
      <c r="E27" s="300">
        <v>155</v>
      </c>
      <c r="F27" s="326">
        <v>67</v>
      </c>
      <c r="G27" s="496" t="s">
        <v>217</v>
      </c>
      <c r="H27" s="507" t="s">
        <v>217</v>
      </c>
      <c r="I27" s="517">
        <v>142</v>
      </c>
      <c r="J27" s="249">
        <v>63</v>
      </c>
      <c r="K27" s="517">
        <v>142</v>
      </c>
      <c r="L27" s="249">
        <v>63</v>
      </c>
      <c r="M27" s="170">
        <v>0</v>
      </c>
      <c r="N27" s="199">
        <v>0</v>
      </c>
      <c r="O27" s="537">
        <f t="shared" si="6"/>
        <v>13</v>
      </c>
      <c r="P27" s="543">
        <f t="shared" si="6"/>
        <v>4</v>
      </c>
      <c r="Q27" s="268">
        <f t="shared" si="7"/>
        <v>9.1549295774647899</v>
      </c>
      <c r="R27" s="273">
        <f t="shared" si="7"/>
        <v>6.3492063492063489</v>
      </c>
      <c r="S27" s="284">
        <f t="shared" si="8"/>
        <v>2.3134328358208953</v>
      </c>
      <c r="T27" s="569">
        <f t="shared" si="9"/>
        <v>2.253968253968254</v>
      </c>
      <c r="U27" s="575">
        <f t="shared" si="10"/>
        <v>5.9464581852641363e-002</v>
      </c>
    </row>
    <row r="28" spans="1:21" ht="15" customHeight="1">
      <c r="A28" s="23"/>
      <c r="B28" s="149" t="s">
        <v>109</v>
      </c>
      <c r="C28" s="460">
        <v>139</v>
      </c>
      <c r="D28" s="470">
        <v>67</v>
      </c>
      <c r="E28" s="300">
        <v>139</v>
      </c>
      <c r="F28" s="326">
        <v>67</v>
      </c>
      <c r="G28" s="496" t="s">
        <v>217</v>
      </c>
      <c r="H28" s="507" t="s">
        <v>217</v>
      </c>
      <c r="I28" s="517">
        <v>157</v>
      </c>
      <c r="J28" s="249">
        <v>68</v>
      </c>
      <c r="K28" s="517">
        <v>157</v>
      </c>
      <c r="L28" s="249">
        <v>68</v>
      </c>
      <c r="M28" s="170">
        <v>0</v>
      </c>
      <c r="N28" s="199">
        <v>0</v>
      </c>
      <c r="O28" s="537">
        <f t="shared" si="6"/>
        <v>-18</v>
      </c>
      <c r="P28" s="543">
        <f t="shared" si="6"/>
        <v>-1</v>
      </c>
      <c r="Q28" s="268">
        <f t="shared" si="7"/>
        <v>-11.464968152866243</v>
      </c>
      <c r="R28" s="273">
        <f t="shared" si="7"/>
        <v>-1.4705882352941175</v>
      </c>
      <c r="S28" s="284">
        <f t="shared" si="8"/>
        <v>2.0746268656716418</v>
      </c>
      <c r="T28" s="569">
        <f t="shared" si="9"/>
        <v>2.3088235294117645</v>
      </c>
      <c r="U28" s="575">
        <f t="shared" si="10"/>
        <v>-0.23419666374012271</v>
      </c>
    </row>
    <row r="29" spans="1:21" ht="15" customHeight="1">
      <c r="A29" s="23"/>
      <c r="B29" s="149" t="s">
        <v>111</v>
      </c>
      <c r="C29" s="460">
        <v>129</v>
      </c>
      <c r="D29" s="470">
        <v>59</v>
      </c>
      <c r="E29" s="300">
        <v>129</v>
      </c>
      <c r="F29" s="326">
        <v>59</v>
      </c>
      <c r="G29" s="496" t="s">
        <v>217</v>
      </c>
      <c r="H29" s="507" t="s">
        <v>217</v>
      </c>
      <c r="I29" s="517">
        <v>151</v>
      </c>
      <c r="J29" s="249">
        <v>67</v>
      </c>
      <c r="K29" s="517">
        <v>151</v>
      </c>
      <c r="L29" s="249">
        <v>67</v>
      </c>
      <c r="M29" s="170">
        <v>0</v>
      </c>
      <c r="N29" s="199">
        <v>0</v>
      </c>
      <c r="O29" s="537">
        <f t="shared" si="6"/>
        <v>-22</v>
      </c>
      <c r="P29" s="543">
        <f t="shared" si="6"/>
        <v>-8</v>
      </c>
      <c r="Q29" s="268">
        <f t="shared" si="7"/>
        <v>-14.569536423841059</v>
      </c>
      <c r="R29" s="273">
        <f t="shared" si="7"/>
        <v>-11.940298507462686</v>
      </c>
      <c r="S29" s="284">
        <f t="shared" si="8"/>
        <v>2.1864406779661016</v>
      </c>
      <c r="T29" s="569">
        <f t="shared" si="9"/>
        <v>2.2537313432835822</v>
      </c>
      <c r="U29" s="575">
        <f t="shared" si="10"/>
        <v>-6.7290665317480514e-002</v>
      </c>
    </row>
    <row r="30" spans="1:21" ht="15" customHeight="1">
      <c r="A30" s="23"/>
      <c r="B30" s="149" t="s">
        <v>113</v>
      </c>
      <c r="C30" s="460">
        <v>267</v>
      </c>
      <c r="D30" s="470">
        <v>115</v>
      </c>
      <c r="E30" s="300">
        <v>267</v>
      </c>
      <c r="F30" s="326">
        <v>115</v>
      </c>
      <c r="G30" s="496" t="s">
        <v>217</v>
      </c>
      <c r="H30" s="507" t="s">
        <v>217</v>
      </c>
      <c r="I30" s="517">
        <v>301</v>
      </c>
      <c r="J30" s="249">
        <v>138</v>
      </c>
      <c r="K30" s="517">
        <v>301</v>
      </c>
      <c r="L30" s="249">
        <v>138</v>
      </c>
      <c r="M30" s="170">
        <v>0</v>
      </c>
      <c r="N30" s="199">
        <v>0</v>
      </c>
      <c r="O30" s="537">
        <f t="shared" si="6"/>
        <v>-34</v>
      </c>
      <c r="P30" s="543">
        <f t="shared" si="6"/>
        <v>-23</v>
      </c>
      <c r="Q30" s="268">
        <f t="shared" si="7"/>
        <v>-11.295681063122924</v>
      </c>
      <c r="R30" s="273">
        <f t="shared" si="7"/>
        <v>-16.666666666666664</v>
      </c>
      <c r="S30" s="284">
        <f t="shared" si="8"/>
        <v>2.3217391304347825</v>
      </c>
      <c r="T30" s="569">
        <f t="shared" si="9"/>
        <v>2.181159420289855</v>
      </c>
      <c r="U30" s="575">
        <f t="shared" si="10"/>
        <v>0.14057971014492754</v>
      </c>
    </row>
    <row r="31" spans="1:21" ht="15" customHeight="1">
      <c r="A31" s="23"/>
      <c r="B31" s="149" t="s">
        <v>50</v>
      </c>
      <c r="C31" s="460">
        <v>309</v>
      </c>
      <c r="D31" s="470">
        <v>137</v>
      </c>
      <c r="E31" s="300">
        <v>309</v>
      </c>
      <c r="F31" s="326">
        <v>137</v>
      </c>
      <c r="G31" s="496" t="s">
        <v>217</v>
      </c>
      <c r="H31" s="507" t="s">
        <v>217</v>
      </c>
      <c r="I31" s="517">
        <v>274</v>
      </c>
      <c r="J31" s="249">
        <v>113</v>
      </c>
      <c r="K31" s="517">
        <v>274</v>
      </c>
      <c r="L31" s="249">
        <v>113</v>
      </c>
      <c r="M31" s="170">
        <v>0</v>
      </c>
      <c r="N31" s="199">
        <v>0</v>
      </c>
      <c r="O31" s="537">
        <f t="shared" si="6"/>
        <v>35</v>
      </c>
      <c r="P31" s="543">
        <f t="shared" si="6"/>
        <v>24</v>
      </c>
      <c r="Q31" s="268">
        <f t="shared" si="7"/>
        <v>12.773722627737227</v>
      </c>
      <c r="R31" s="273">
        <f t="shared" si="7"/>
        <v>21.238938053097346</v>
      </c>
      <c r="S31" s="284">
        <f t="shared" si="8"/>
        <v>2.2554744525547443</v>
      </c>
      <c r="T31" s="569">
        <f t="shared" si="9"/>
        <v>2.4247787610619471</v>
      </c>
      <c r="U31" s="575">
        <f t="shared" si="10"/>
        <v>-0.16930430850720279</v>
      </c>
    </row>
    <row r="32" spans="1:21" ht="15" customHeight="1">
      <c r="A32" s="23"/>
      <c r="B32" s="149" t="s">
        <v>114</v>
      </c>
      <c r="C32" s="460">
        <v>1512</v>
      </c>
      <c r="D32" s="470">
        <v>711</v>
      </c>
      <c r="E32" s="300">
        <v>1512</v>
      </c>
      <c r="F32" s="326">
        <v>711</v>
      </c>
      <c r="G32" s="496" t="s">
        <v>217</v>
      </c>
      <c r="H32" s="507" t="s">
        <v>217</v>
      </c>
      <c r="I32" s="517">
        <v>1543</v>
      </c>
      <c r="J32" s="249">
        <v>703</v>
      </c>
      <c r="K32" s="517">
        <v>1543</v>
      </c>
      <c r="L32" s="249">
        <v>703</v>
      </c>
      <c r="M32" s="170">
        <v>0</v>
      </c>
      <c r="N32" s="199">
        <v>0</v>
      </c>
      <c r="O32" s="537">
        <f t="shared" si="6"/>
        <v>-31</v>
      </c>
      <c r="P32" s="543">
        <f t="shared" si="6"/>
        <v>8</v>
      </c>
      <c r="Q32" s="268">
        <f t="shared" si="7"/>
        <v>-2.0090732339598185</v>
      </c>
      <c r="R32" s="273">
        <f t="shared" si="7"/>
        <v>1.1379800853485065</v>
      </c>
      <c r="S32" s="284">
        <f t="shared" si="8"/>
        <v>2.1265822784810124</v>
      </c>
      <c r="T32" s="569">
        <f t="shared" si="9"/>
        <v>2.1948790896159318</v>
      </c>
      <c r="U32" s="575">
        <f t="shared" si="10"/>
        <v>-6.8296811134919366e-002</v>
      </c>
    </row>
    <row r="33" spans="1:21" ht="15" customHeight="1">
      <c r="A33" s="23"/>
      <c r="B33" s="149" t="s">
        <v>29</v>
      </c>
      <c r="C33" s="460">
        <v>1057</v>
      </c>
      <c r="D33" s="470">
        <v>490</v>
      </c>
      <c r="E33" s="300">
        <v>1048</v>
      </c>
      <c r="F33" s="326">
        <v>489</v>
      </c>
      <c r="G33" s="496">
        <v>9</v>
      </c>
      <c r="H33" s="507">
        <v>1</v>
      </c>
      <c r="I33" s="517">
        <v>1055</v>
      </c>
      <c r="J33" s="249">
        <v>468</v>
      </c>
      <c r="K33" s="517">
        <v>1055</v>
      </c>
      <c r="L33" s="249">
        <v>468</v>
      </c>
      <c r="M33" s="170">
        <v>0</v>
      </c>
      <c r="N33" s="199">
        <v>0</v>
      </c>
      <c r="O33" s="538">
        <f t="shared" si="6"/>
        <v>-7</v>
      </c>
      <c r="P33" s="544">
        <f t="shared" si="6"/>
        <v>21</v>
      </c>
      <c r="Q33" s="269">
        <f t="shared" si="7"/>
        <v>-0.6635071090047393</v>
      </c>
      <c r="R33" s="275">
        <f t="shared" si="7"/>
        <v>4.4871794871794872</v>
      </c>
      <c r="S33" s="285">
        <f t="shared" si="8"/>
        <v>2.1431492842535786</v>
      </c>
      <c r="T33" s="570">
        <f t="shared" si="9"/>
        <v>2.2542735042735043</v>
      </c>
      <c r="U33" s="576">
        <f t="shared" si="10"/>
        <v>-0.11112422001992561</v>
      </c>
    </row>
    <row r="34" spans="1:21" ht="16.5" customHeight="1">
      <c r="A34" s="137" t="s">
        <v>3</v>
      </c>
      <c r="B34" s="147"/>
      <c r="C34" s="306">
        <f t="shared" ref="C34:L34" si="12">SUM(C35:C50)</f>
        <v>16408</v>
      </c>
      <c r="D34" s="468">
        <f t="shared" si="12"/>
        <v>6842</v>
      </c>
      <c r="E34" s="306">
        <f t="shared" si="12"/>
        <v>16245</v>
      </c>
      <c r="F34" s="468">
        <f t="shared" si="12"/>
        <v>6833</v>
      </c>
      <c r="G34" s="298">
        <f t="shared" si="12"/>
        <v>163</v>
      </c>
      <c r="H34" s="486">
        <f t="shared" si="12"/>
        <v>9</v>
      </c>
      <c r="I34" s="298">
        <f t="shared" si="12"/>
        <v>16230</v>
      </c>
      <c r="J34" s="486">
        <f t="shared" si="12"/>
        <v>6408</v>
      </c>
      <c r="K34" s="298">
        <f t="shared" si="12"/>
        <v>16075</v>
      </c>
      <c r="L34" s="486">
        <f t="shared" si="12"/>
        <v>6401</v>
      </c>
      <c r="M34" s="298">
        <f>I34-K34</f>
        <v>155</v>
      </c>
      <c r="N34" s="486">
        <f>J34-L34</f>
        <v>7</v>
      </c>
      <c r="O34" s="535">
        <f t="shared" si="6"/>
        <v>170</v>
      </c>
      <c r="P34" s="541">
        <f t="shared" si="6"/>
        <v>432</v>
      </c>
      <c r="Q34" s="549">
        <f t="shared" si="7"/>
        <v>1.0575427682737168</v>
      </c>
      <c r="R34" s="558">
        <f t="shared" si="7"/>
        <v>6.7489454772691762</v>
      </c>
      <c r="S34" s="282">
        <f t="shared" si="8"/>
        <v>2.3774330455144153</v>
      </c>
      <c r="T34" s="567">
        <f t="shared" si="9"/>
        <v>2.5113263552569909</v>
      </c>
      <c r="U34" s="292">
        <f t="shared" si="10"/>
        <v>-0.13389330974257563</v>
      </c>
    </row>
    <row r="35" spans="1:21" s="23" customFormat="1" ht="15" customHeight="1">
      <c r="B35" s="150" t="s">
        <v>116</v>
      </c>
      <c r="C35" s="461">
        <v>673</v>
      </c>
      <c r="D35" s="471">
        <v>308</v>
      </c>
      <c r="E35" s="477">
        <v>673</v>
      </c>
      <c r="F35" s="488">
        <v>308</v>
      </c>
      <c r="G35" s="496" t="s">
        <v>217</v>
      </c>
      <c r="H35" s="507" t="s">
        <v>217</v>
      </c>
      <c r="I35" s="518">
        <v>655</v>
      </c>
      <c r="J35" s="522">
        <v>291</v>
      </c>
      <c r="K35" s="518">
        <v>655</v>
      </c>
      <c r="L35" s="522">
        <v>291</v>
      </c>
      <c r="M35" s="170">
        <v>0</v>
      </c>
      <c r="N35" s="199">
        <v>0</v>
      </c>
      <c r="O35" s="536">
        <f t="shared" si="6"/>
        <v>18</v>
      </c>
      <c r="P35" s="542">
        <f t="shared" si="6"/>
        <v>17</v>
      </c>
      <c r="Q35" s="550">
        <f t="shared" si="7"/>
        <v>2.7480916030534353</v>
      </c>
      <c r="R35" s="559">
        <f t="shared" si="7"/>
        <v>5.8419243986254292</v>
      </c>
      <c r="S35" s="283">
        <f t="shared" si="8"/>
        <v>2.1850649350649349</v>
      </c>
      <c r="T35" s="568">
        <f t="shared" si="9"/>
        <v>2.2508591065292096</v>
      </c>
      <c r="U35" s="574">
        <f t="shared" si="10"/>
        <v>-6.5794171464274687e-002</v>
      </c>
    </row>
    <row r="36" spans="1:21" ht="15" customHeight="1">
      <c r="A36" s="23"/>
      <c r="B36" s="148" t="s">
        <v>118</v>
      </c>
      <c r="C36" s="459">
        <v>226</v>
      </c>
      <c r="D36" s="469">
        <v>103</v>
      </c>
      <c r="E36" s="299">
        <v>226</v>
      </c>
      <c r="F36" s="487">
        <v>103</v>
      </c>
      <c r="G36" s="496" t="s">
        <v>217</v>
      </c>
      <c r="H36" s="507" t="s">
        <v>217</v>
      </c>
      <c r="I36" s="516">
        <v>245</v>
      </c>
      <c r="J36" s="248">
        <v>104</v>
      </c>
      <c r="K36" s="516">
        <v>245</v>
      </c>
      <c r="L36" s="248">
        <v>104</v>
      </c>
      <c r="M36" s="170">
        <v>0</v>
      </c>
      <c r="N36" s="199">
        <v>0</v>
      </c>
      <c r="O36" s="537">
        <f t="shared" si="6"/>
        <v>-19</v>
      </c>
      <c r="P36" s="543">
        <f t="shared" si="6"/>
        <v>-1</v>
      </c>
      <c r="Q36" s="268">
        <f t="shared" si="7"/>
        <v>-7.7551020408163263</v>
      </c>
      <c r="R36" s="273">
        <f t="shared" si="7"/>
        <v>-0.96153846153846156</v>
      </c>
      <c r="S36" s="284">
        <f t="shared" si="8"/>
        <v>2.1941747572815533</v>
      </c>
      <c r="T36" s="569">
        <f t="shared" si="9"/>
        <v>2.3557692307692308</v>
      </c>
      <c r="U36" s="575">
        <f t="shared" si="10"/>
        <v>-0.16159447348767753</v>
      </c>
    </row>
    <row r="37" spans="1:21" ht="15" customHeight="1">
      <c r="A37" s="23"/>
      <c r="B37" s="149" t="s">
        <v>119</v>
      </c>
      <c r="C37" s="460">
        <v>1814</v>
      </c>
      <c r="D37" s="470">
        <v>827</v>
      </c>
      <c r="E37" s="300">
        <v>1814</v>
      </c>
      <c r="F37" s="326">
        <v>827</v>
      </c>
      <c r="G37" s="496" t="s">
        <v>217</v>
      </c>
      <c r="H37" s="507" t="s">
        <v>217</v>
      </c>
      <c r="I37" s="517">
        <v>1719</v>
      </c>
      <c r="J37" s="249">
        <v>765</v>
      </c>
      <c r="K37" s="517">
        <v>1719</v>
      </c>
      <c r="L37" s="249">
        <v>765</v>
      </c>
      <c r="M37" s="170">
        <v>0</v>
      </c>
      <c r="N37" s="199">
        <v>0</v>
      </c>
      <c r="O37" s="537">
        <f t="shared" si="6"/>
        <v>95</v>
      </c>
      <c r="P37" s="543">
        <f t="shared" si="6"/>
        <v>62</v>
      </c>
      <c r="Q37" s="268">
        <f t="shared" si="7"/>
        <v>5.5264688772542172</v>
      </c>
      <c r="R37" s="273">
        <f t="shared" si="7"/>
        <v>8.1045751633986924</v>
      </c>
      <c r="S37" s="284">
        <f t="shared" si="8"/>
        <v>2.1934703748488511</v>
      </c>
      <c r="T37" s="569">
        <f t="shared" si="9"/>
        <v>2.2470588235294118</v>
      </c>
      <c r="U37" s="575">
        <f t="shared" si="10"/>
        <v>-5.3588448680560674e-002</v>
      </c>
    </row>
    <row r="38" spans="1:21" ht="15" customHeight="1">
      <c r="A38" s="23"/>
      <c r="B38" s="149" t="s">
        <v>120</v>
      </c>
      <c r="C38" s="460">
        <v>3019</v>
      </c>
      <c r="D38" s="470">
        <v>1223</v>
      </c>
      <c r="E38" s="300">
        <v>2958</v>
      </c>
      <c r="F38" s="326">
        <v>1220</v>
      </c>
      <c r="G38" s="497">
        <v>61</v>
      </c>
      <c r="H38" s="507">
        <v>3</v>
      </c>
      <c r="I38" s="517">
        <v>2998</v>
      </c>
      <c r="J38" s="249">
        <v>1177</v>
      </c>
      <c r="K38" s="517">
        <v>2946</v>
      </c>
      <c r="L38" s="249">
        <v>1175</v>
      </c>
      <c r="M38" s="517">
        <f>I38-K38</f>
        <v>52</v>
      </c>
      <c r="N38" s="249">
        <f>J38-L38</f>
        <v>2</v>
      </c>
      <c r="O38" s="537">
        <f t="shared" si="6"/>
        <v>12</v>
      </c>
      <c r="P38" s="543">
        <f t="shared" si="6"/>
        <v>45</v>
      </c>
      <c r="Q38" s="268">
        <f t="shared" si="7"/>
        <v>0.40733197556008144</v>
      </c>
      <c r="R38" s="273">
        <f t="shared" si="7"/>
        <v>3.8297872340425529</v>
      </c>
      <c r="S38" s="284">
        <f t="shared" si="8"/>
        <v>2.4245901639344263</v>
      </c>
      <c r="T38" s="569">
        <f t="shared" si="9"/>
        <v>2.5072340425531916</v>
      </c>
      <c r="U38" s="575">
        <f t="shared" si="10"/>
        <v>-8.2643878618765321e-002</v>
      </c>
    </row>
    <row r="39" spans="1:21" ht="15" customHeight="1">
      <c r="A39" s="23"/>
      <c r="B39" s="149" t="s">
        <v>80</v>
      </c>
      <c r="C39" s="460">
        <v>874</v>
      </c>
      <c r="D39" s="470">
        <v>358</v>
      </c>
      <c r="E39" s="300">
        <v>874</v>
      </c>
      <c r="F39" s="326">
        <v>358</v>
      </c>
      <c r="G39" s="496" t="s">
        <v>217</v>
      </c>
      <c r="H39" s="507" t="s">
        <v>217</v>
      </c>
      <c r="I39" s="517">
        <v>902</v>
      </c>
      <c r="J39" s="249">
        <v>359</v>
      </c>
      <c r="K39" s="517">
        <v>902</v>
      </c>
      <c r="L39" s="249">
        <v>359</v>
      </c>
      <c r="M39" s="170">
        <v>0</v>
      </c>
      <c r="N39" s="199">
        <v>0</v>
      </c>
      <c r="O39" s="537">
        <f t="shared" si="6"/>
        <v>-28</v>
      </c>
      <c r="P39" s="543">
        <f t="shared" si="6"/>
        <v>-1</v>
      </c>
      <c r="Q39" s="268">
        <f t="shared" si="7"/>
        <v>-3.1042128603104215</v>
      </c>
      <c r="R39" s="273">
        <f t="shared" si="7"/>
        <v>-0.2785515320334262</v>
      </c>
      <c r="S39" s="284">
        <f t="shared" si="8"/>
        <v>2.441340782122905</v>
      </c>
      <c r="T39" s="569">
        <f t="shared" si="9"/>
        <v>2.512534818941504</v>
      </c>
      <c r="U39" s="575">
        <f t="shared" si="10"/>
        <v>-7.1194036818599038e-002</v>
      </c>
    </row>
    <row r="40" spans="1:21" ht="15" customHeight="1">
      <c r="A40" s="23"/>
      <c r="B40" s="149" t="s">
        <v>121</v>
      </c>
      <c r="C40" s="460">
        <v>2795</v>
      </c>
      <c r="D40" s="470">
        <v>1116</v>
      </c>
      <c r="E40" s="300">
        <v>2752</v>
      </c>
      <c r="F40" s="326">
        <v>1113</v>
      </c>
      <c r="G40" s="497">
        <v>43</v>
      </c>
      <c r="H40" s="507">
        <v>3</v>
      </c>
      <c r="I40" s="517">
        <v>2725</v>
      </c>
      <c r="J40" s="249">
        <v>1027</v>
      </c>
      <c r="K40" s="517">
        <v>2679</v>
      </c>
      <c r="L40" s="249">
        <v>1025</v>
      </c>
      <c r="M40" s="517">
        <f>I40-K40</f>
        <v>46</v>
      </c>
      <c r="N40" s="249">
        <f>J40-L40</f>
        <v>2</v>
      </c>
      <c r="O40" s="537">
        <f t="shared" si="6"/>
        <v>73</v>
      </c>
      <c r="P40" s="543">
        <f t="shared" si="6"/>
        <v>88</v>
      </c>
      <c r="Q40" s="268">
        <f t="shared" si="7"/>
        <v>2.7248973497573723</v>
      </c>
      <c r="R40" s="273">
        <f t="shared" si="7"/>
        <v>8.5853658536585371</v>
      </c>
      <c r="S40" s="284">
        <f t="shared" si="8"/>
        <v>2.472596585804133</v>
      </c>
      <c r="T40" s="569">
        <f t="shared" si="9"/>
        <v>2.613658536585366</v>
      </c>
      <c r="U40" s="575">
        <f t="shared" si="10"/>
        <v>-0.14106195078123296</v>
      </c>
    </row>
    <row r="41" spans="1:21" ht="15" customHeight="1">
      <c r="A41" s="23"/>
      <c r="B41" s="149" t="s">
        <v>123</v>
      </c>
      <c r="C41" s="460">
        <v>597</v>
      </c>
      <c r="D41" s="470">
        <v>245</v>
      </c>
      <c r="E41" s="300">
        <v>589</v>
      </c>
      <c r="F41" s="326">
        <v>244</v>
      </c>
      <c r="G41" s="497">
        <v>8</v>
      </c>
      <c r="H41" s="507">
        <v>1</v>
      </c>
      <c r="I41" s="517">
        <v>581</v>
      </c>
      <c r="J41" s="249">
        <v>226</v>
      </c>
      <c r="K41" s="517">
        <v>574</v>
      </c>
      <c r="L41" s="249">
        <v>225</v>
      </c>
      <c r="M41" s="227">
        <f>I41-K41</f>
        <v>7</v>
      </c>
      <c r="N41" s="249">
        <f>J41-L41</f>
        <v>1</v>
      </c>
      <c r="O41" s="537">
        <f t="shared" si="6"/>
        <v>15</v>
      </c>
      <c r="P41" s="543">
        <f t="shared" si="6"/>
        <v>19</v>
      </c>
      <c r="Q41" s="268">
        <f t="shared" si="7"/>
        <v>2.6132404181184667</v>
      </c>
      <c r="R41" s="273">
        <f t="shared" si="7"/>
        <v>8.4444444444444446</v>
      </c>
      <c r="S41" s="284">
        <f t="shared" si="8"/>
        <v>2.4139344262295084</v>
      </c>
      <c r="T41" s="569">
        <f t="shared" si="9"/>
        <v>2.5511111111111111</v>
      </c>
      <c r="U41" s="575">
        <f t="shared" si="10"/>
        <v>-0.13717668488160273</v>
      </c>
    </row>
    <row r="42" spans="1:21" ht="15" customHeight="1">
      <c r="A42" s="23"/>
      <c r="B42" s="149" t="s">
        <v>15</v>
      </c>
      <c r="C42" s="460">
        <v>884</v>
      </c>
      <c r="D42" s="470">
        <v>389</v>
      </c>
      <c r="E42" s="300">
        <v>884</v>
      </c>
      <c r="F42" s="326">
        <v>389</v>
      </c>
      <c r="G42" s="496" t="s">
        <v>217</v>
      </c>
      <c r="H42" s="507" t="s">
        <v>217</v>
      </c>
      <c r="I42" s="517">
        <v>815</v>
      </c>
      <c r="J42" s="249">
        <v>328</v>
      </c>
      <c r="K42" s="517">
        <v>815</v>
      </c>
      <c r="L42" s="249">
        <v>328</v>
      </c>
      <c r="M42" s="170">
        <v>0</v>
      </c>
      <c r="N42" s="199">
        <v>0</v>
      </c>
      <c r="O42" s="537">
        <f t="shared" si="6"/>
        <v>69</v>
      </c>
      <c r="P42" s="543">
        <f t="shared" si="6"/>
        <v>61</v>
      </c>
      <c r="Q42" s="268">
        <f t="shared" si="7"/>
        <v>8.4662576687116555</v>
      </c>
      <c r="R42" s="273">
        <f t="shared" si="7"/>
        <v>18.597560975609756</v>
      </c>
      <c r="S42" s="284">
        <f t="shared" si="8"/>
        <v>2.2724935732647813</v>
      </c>
      <c r="T42" s="569">
        <f t="shared" si="9"/>
        <v>2.4847560975609757</v>
      </c>
      <c r="U42" s="575">
        <f t="shared" si="10"/>
        <v>-0.21226252429619441</v>
      </c>
    </row>
    <row r="43" spans="1:21" ht="15" customHeight="1">
      <c r="A43" s="23"/>
      <c r="B43" s="149" t="s">
        <v>124</v>
      </c>
      <c r="C43" s="460">
        <v>266</v>
      </c>
      <c r="D43" s="470">
        <v>101</v>
      </c>
      <c r="E43" s="300">
        <v>266</v>
      </c>
      <c r="F43" s="326">
        <v>101</v>
      </c>
      <c r="G43" s="496" t="s">
        <v>217</v>
      </c>
      <c r="H43" s="507" t="s">
        <v>217</v>
      </c>
      <c r="I43" s="517">
        <v>291</v>
      </c>
      <c r="J43" s="249">
        <v>100</v>
      </c>
      <c r="K43" s="517">
        <v>291</v>
      </c>
      <c r="L43" s="249">
        <v>100</v>
      </c>
      <c r="M43" s="170">
        <v>0</v>
      </c>
      <c r="N43" s="199">
        <v>0</v>
      </c>
      <c r="O43" s="537">
        <f t="shared" si="6"/>
        <v>-25</v>
      </c>
      <c r="P43" s="543">
        <f t="shared" si="6"/>
        <v>1</v>
      </c>
      <c r="Q43" s="268">
        <f t="shared" si="7"/>
        <v>-8.5910652920962196</v>
      </c>
      <c r="R43" s="273">
        <f t="shared" si="7"/>
        <v>1</v>
      </c>
      <c r="S43" s="284">
        <f t="shared" si="8"/>
        <v>2.6336633663366338</v>
      </c>
      <c r="T43" s="569">
        <f t="shared" si="9"/>
        <v>2.91</v>
      </c>
      <c r="U43" s="575">
        <f t="shared" si="10"/>
        <v>-0.27633663366336636</v>
      </c>
    </row>
    <row r="44" spans="1:21" ht="15" customHeight="1">
      <c r="A44" s="23"/>
      <c r="B44" s="149" t="s">
        <v>125</v>
      </c>
      <c r="C44" s="460">
        <v>161</v>
      </c>
      <c r="D44" s="470">
        <v>56</v>
      </c>
      <c r="E44" s="300">
        <v>161</v>
      </c>
      <c r="F44" s="326">
        <v>56</v>
      </c>
      <c r="G44" s="496" t="s">
        <v>217</v>
      </c>
      <c r="H44" s="507" t="s">
        <v>217</v>
      </c>
      <c r="I44" s="517">
        <v>168</v>
      </c>
      <c r="J44" s="249">
        <v>56</v>
      </c>
      <c r="K44" s="517">
        <v>168</v>
      </c>
      <c r="L44" s="249">
        <v>56</v>
      </c>
      <c r="M44" s="170">
        <v>0</v>
      </c>
      <c r="N44" s="199">
        <v>0</v>
      </c>
      <c r="O44" s="537">
        <f t="shared" si="6"/>
        <v>-7</v>
      </c>
      <c r="P44" s="280">
        <f t="shared" si="6"/>
        <v>0</v>
      </c>
      <c r="Q44" s="268">
        <f t="shared" si="7"/>
        <v>-4.1666666666666661</v>
      </c>
      <c r="R44" s="280">
        <f t="shared" si="7"/>
        <v>0</v>
      </c>
      <c r="S44" s="284">
        <f t="shared" si="8"/>
        <v>2.875</v>
      </c>
      <c r="T44" s="569">
        <f t="shared" si="9"/>
        <v>3</v>
      </c>
      <c r="U44" s="575">
        <f t="shared" si="10"/>
        <v>-0.125</v>
      </c>
    </row>
    <row r="45" spans="1:21" ht="15" customHeight="1">
      <c r="A45" s="23"/>
      <c r="B45" s="149" t="s">
        <v>127</v>
      </c>
      <c r="C45" s="460">
        <v>69</v>
      </c>
      <c r="D45" s="470">
        <v>26</v>
      </c>
      <c r="E45" s="300">
        <v>69</v>
      </c>
      <c r="F45" s="326">
        <v>26</v>
      </c>
      <c r="G45" s="496" t="s">
        <v>217</v>
      </c>
      <c r="H45" s="507" t="s">
        <v>217</v>
      </c>
      <c r="I45" s="517">
        <v>84</v>
      </c>
      <c r="J45" s="249">
        <v>27</v>
      </c>
      <c r="K45" s="517">
        <v>84</v>
      </c>
      <c r="L45" s="249">
        <v>27</v>
      </c>
      <c r="M45" s="308">
        <v>0</v>
      </c>
      <c r="N45" s="199">
        <v>0</v>
      </c>
      <c r="O45" s="537">
        <f t="shared" si="6"/>
        <v>-15</v>
      </c>
      <c r="P45" s="543">
        <f t="shared" si="6"/>
        <v>-1</v>
      </c>
      <c r="Q45" s="268">
        <f t="shared" si="7"/>
        <v>-17.857142857142858</v>
      </c>
      <c r="R45" s="273">
        <f t="shared" si="7"/>
        <v>-3.7037037037037033</v>
      </c>
      <c r="S45" s="284">
        <f t="shared" si="8"/>
        <v>2.6538461538461537</v>
      </c>
      <c r="T45" s="569">
        <f t="shared" si="9"/>
        <v>3.1111111111111112</v>
      </c>
      <c r="U45" s="575">
        <f t="shared" si="10"/>
        <v>-0.45726495726495742</v>
      </c>
    </row>
    <row r="46" spans="1:21" ht="15" customHeight="1">
      <c r="A46" s="23"/>
      <c r="B46" s="149" t="s">
        <v>128</v>
      </c>
      <c r="C46" s="460">
        <v>771</v>
      </c>
      <c r="D46" s="470">
        <v>319</v>
      </c>
      <c r="E46" s="300">
        <v>720</v>
      </c>
      <c r="F46" s="326">
        <v>317</v>
      </c>
      <c r="G46" s="497">
        <v>51</v>
      </c>
      <c r="H46" s="507">
        <v>2</v>
      </c>
      <c r="I46" s="517">
        <v>858</v>
      </c>
      <c r="J46" s="249">
        <v>337</v>
      </c>
      <c r="K46" s="517">
        <v>808</v>
      </c>
      <c r="L46" s="249">
        <v>335</v>
      </c>
      <c r="M46" s="517">
        <f>I46-K46</f>
        <v>50</v>
      </c>
      <c r="N46" s="249">
        <f>J46-L46</f>
        <v>2</v>
      </c>
      <c r="O46" s="537">
        <f t="shared" si="6"/>
        <v>-88</v>
      </c>
      <c r="P46" s="543">
        <f t="shared" si="6"/>
        <v>-18</v>
      </c>
      <c r="Q46" s="268">
        <f t="shared" si="7"/>
        <v>-10.891089108910892</v>
      </c>
      <c r="R46" s="273">
        <f t="shared" si="7"/>
        <v>-5.3731343283582085</v>
      </c>
      <c r="S46" s="284">
        <f t="shared" si="8"/>
        <v>2.2712933753943219</v>
      </c>
      <c r="T46" s="569">
        <f t="shared" si="9"/>
        <v>2.4119402985074627</v>
      </c>
      <c r="U46" s="575">
        <f t="shared" si="10"/>
        <v>-0.14064692311314086</v>
      </c>
    </row>
    <row r="47" spans="1:21" ht="15" customHeight="1">
      <c r="A47" s="23"/>
      <c r="B47" s="149" t="s">
        <v>130</v>
      </c>
      <c r="C47" s="460">
        <v>2978</v>
      </c>
      <c r="D47" s="470">
        <v>1278</v>
      </c>
      <c r="E47" s="300">
        <v>2978</v>
      </c>
      <c r="F47" s="326">
        <v>1278</v>
      </c>
      <c r="G47" s="496" t="s">
        <v>217</v>
      </c>
      <c r="H47" s="507" t="s">
        <v>217</v>
      </c>
      <c r="I47" s="517">
        <v>2838</v>
      </c>
      <c r="J47" s="249">
        <v>1129</v>
      </c>
      <c r="K47" s="517">
        <v>2838</v>
      </c>
      <c r="L47" s="249">
        <v>1129</v>
      </c>
      <c r="M47" s="170">
        <v>0</v>
      </c>
      <c r="N47" s="199">
        <v>0</v>
      </c>
      <c r="O47" s="537">
        <f t="shared" si="6"/>
        <v>140</v>
      </c>
      <c r="P47" s="543">
        <f t="shared" si="6"/>
        <v>149</v>
      </c>
      <c r="Q47" s="268">
        <f t="shared" si="7"/>
        <v>4.9330514446793519</v>
      </c>
      <c r="R47" s="273">
        <f t="shared" si="7"/>
        <v>13.197519929140833</v>
      </c>
      <c r="S47" s="284">
        <f t="shared" si="8"/>
        <v>2.3302034428794993</v>
      </c>
      <c r="T47" s="569">
        <f t="shared" si="9"/>
        <v>2.5137289636846769</v>
      </c>
      <c r="U47" s="575">
        <f t="shared" si="10"/>
        <v>-0.18352552080517759</v>
      </c>
    </row>
    <row r="48" spans="1:21" ht="15" customHeight="1">
      <c r="A48" s="23"/>
      <c r="B48" s="149" t="s">
        <v>131</v>
      </c>
      <c r="C48" s="460">
        <v>198</v>
      </c>
      <c r="D48" s="470">
        <v>72</v>
      </c>
      <c r="E48" s="300">
        <v>198</v>
      </c>
      <c r="F48" s="326">
        <v>72</v>
      </c>
      <c r="G48" s="496" t="s">
        <v>217</v>
      </c>
      <c r="H48" s="507" t="s">
        <v>217</v>
      </c>
      <c r="I48" s="517">
        <v>191</v>
      </c>
      <c r="J48" s="249">
        <v>66</v>
      </c>
      <c r="K48" s="517">
        <v>191</v>
      </c>
      <c r="L48" s="249">
        <v>66</v>
      </c>
      <c r="M48" s="170">
        <v>0</v>
      </c>
      <c r="N48" s="199">
        <v>0</v>
      </c>
      <c r="O48" s="537">
        <f t="shared" si="6"/>
        <v>7</v>
      </c>
      <c r="P48" s="543">
        <f t="shared" si="6"/>
        <v>6</v>
      </c>
      <c r="Q48" s="268">
        <f t="shared" si="7"/>
        <v>3.664921465968586</v>
      </c>
      <c r="R48" s="273">
        <f t="shared" si="7"/>
        <v>9.0909090909090917</v>
      </c>
      <c r="S48" s="284">
        <f t="shared" si="8"/>
        <v>2.75</v>
      </c>
      <c r="T48" s="569">
        <f t="shared" si="9"/>
        <v>2.893939393939394</v>
      </c>
      <c r="U48" s="575">
        <f t="shared" si="10"/>
        <v>-0.14393939393939403</v>
      </c>
    </row>
    <row r="49" spans="1:31" ht="15" customHeight="1">
      <c r="A49" s="23"/>
      <c r="B49" s="149" t="s">
        <v>133</v>
      </c>
      <c r="C49" s="460">
        <v>452</v>
      </c>
      <c r="D49" s="470">
        <v>184</v>
      </c>
      <c r="E49" s="300">
        <v>452</v>
      </c>
      <c r="F49" s="326">
        <v>184</v>
      </c>
      <c r="G49" s="496" t="s">
        <v>217</v>
      </c>
      <c r="H49" s="507" t="s">
        <v>217</v>
      </c>
      <c r="I49" s="517">
        <v>503</v>
      </c>
      <c r="J49" s="249">
        <v>182</v>
      </c>
      <c r="K49" s="517">
        <v>503</v>
      </c>
      <c r="L49" s="249">
        <v>182</v>
      </c>
      <c r="M49" s="170">
        <v>0</v>
      </c>
      <c r="N49" s="199">
        <v>0</v>
      </c>
      <c r="O49" s="537">
        <f t="shared" si="6"/>
        <v>-51</v>
      </c>
      <c r="P49" s="543">
        <f t="shared" si="6"/>
        <v>2</v>
      </c>
      <c r="Q49" s="268">
        <f t="shared" si="7"/>
        <v>-10.139165009940358</v>
      </c>
      <c r="R49" s="273">
        <f t="shared" si="7"/>
        <v>1.098901098901099</v>
      </c>
      <c r="S49" s="284">
        <f t="shared" si="8"/>
        <v>2.4565217391304346</v>
      </c>
      <c r="T49" s="569">
        <f t="shared" si="9"/>
        <v>2.7637362637362637</v>
      </c>
      <c r="U49" s="575">
        <f t="shared" si="10"/>
        <v>-0.3072145246058291</v>
      </c>
    </row>
    <row r="50" spans="1:31" ht="15" customHeight="1">
      <c r="A50" s="23"/>
      <c r="B50" s="151" t="s">
        <v>135</v>
      </c>
      <c r="C50" s="462">
        <v>631</v>
      </c>
      <c r="D50" s="472">
        <v>237</v>
      </c>
      <c r="E50" s="478">
        <v>631</v>
      </c>
      <c r="F50" s="489">
        <v>237</v>
      </c>
      <c r="G50" s="498" t="s">
        <v>217</v>
      </c>
      <c r="H50" s="508" t="s">
        <v>217</v>
      </c>
      <c r="I50" s="519">
        <v>657</v>
      </c>
      <c r="J50" s="254">
        <v>234</v>
      </c>
      <c r="K50" s="519">
        <v>657</v>
      </c>
      <c r="L50" s="254">
        <v>234</v>
      </c>
      <c r="M50" s="525">
        <v>0</v>
      </c>
      <c r="N50" s="530">
        <v>0</v>
      </c>
      <c r="O50" s="537">
        <f t="shared" si="6"/>
        <v>-26</v>
      </c>
      <c r="P50" s="543">
        <f t="shared" si="6"/>
        <v>3</v>
      </c>
      <c r="Q50" s="269">
        <f t="shared" si="7"/>
        <v>-3.9573820395738202</v>
      </c>
      <c r="R50" s="275">
        <f t="shared" si="7"/>
        <v>1.2820512820512819</v>
      </c>
      <c r="S50" s="285">
        <f t="shared" si="8"/>
        <v>2.6624472573839664</v>
      </c>
      <c r="T50" s="570">
        <f t="shared" si="9"/>
        <v>2.8076923076923075</v>
      </c>
      <c r="U50" s="576">
        <f>T50-S50</f>
        <v>0.14524505030834112</v>
      </c>
    </row>
    <row r="51" spans="1:31" s="94" customFormat="1" ht="15" customHeight="1">
      <c r="A51" s="138"/>
      <c r="B51" s="138"/>
      <c r="C51" s="138"/>
      <c r="D51" s="138"/>
      <c r="E51" s="23"/>
      <c r="F51" s="23"/>
      <c r="G51" s="27"/>
      <c r="H51" s="27"/>
      <c r="I51" s="138"/>
      <c r="J51" s="138"/>
      <c r="K51" s="23"/>
      <c r="L51" s="23"/>
      <c r="M51" s="23"/>
      <c r="N51" s="23"/>
      <c r="O51" s="257"/>
      <c r="P51" s="276"/>
      <c r="Q51" s="257"/>
      <c r="R51" s="276"/>
      <c r="S51" s="85"/>
      <c r="T51" s="362"/>
    </row>
    <row r="52" spans="1:31" s="94" customFormat="1" ht="15" customHeight="1">
      <c r="E52" s="23"/>
      <c r="F52" s="23"/>
      <c r="G52" s="23"/>
      <c r="H52" s="23"/>
      <c r="K52" s="23"/>
      <c r="L52" s="23"/>
      <c r="M52" s="23"/>
      <c r="N52" s="23"/>
      <c r="O52" s="85"/>
      <c r="P52" s="103"/>
      <c r="Q52" s="85"/>
      <c r="R52" s="103"/>
      <c r="S52" s="85"/>
      <c r="T52" s="363"/>
    </row>
    <row r="53" spans="1:31" ht="21.75" customHeight="1">
      <c r="A53" s="7" t="s">
        <v>203</v>
      </c>
      <c r="B53" s="143"/>
      <c r="O53" s="28"/>
      <c r="P53" s="28"/>
      <c r="Q53" s="28"/>
      <c r="R53" s="28"/>
      <c r="U53" s="23"/>
    </row>
    <row r="54" spans="1:31" s="3" customFormat="1" ht="26.25" customHeight="1">
      <c r="A54" s="20" t="s">
        <v>10</v>
      </c>
      <c r="B54" s="8"/>
      <c r="C54" s="17" t="s">
        <v>56</v>
      </c>
      <c r="D54" s="26"/>
      <c r="E54" s="26"/>
      <c r="F54" s="26"/>
      <c r="G54" s="26"/>
      <c r="H54" s="42"/>
      <c r="I54" s="26" t="s">
        <v>221</v>
      </c>
      <c r="J54" s="26"/>
      <c r="K54" s="26"/>
      <c r="L54" s="26"/>
      <c r="M54" s="26"/>
      <c r="N54" s="42"/>
      <c r="O54" s="50" t="s">
        <v>85</v>
      </c>
      <c r="P54" s="60"/>
      <c r="Q54" s="60"/>
      <c r="R54" s="60"/>
      <c r="S54" s="60"/>
      <c r="T54" s="60"/>
      <c r="U54" s="60"/>
      <c r="V54" s="104"/>
      <c r="W54" s="104"/>
      <c r="X54" s="1"/>
      <c r="Y54" s="1"/>
      <c r="Z54" s="1"/>
      <c r="AA54" s="1"/>
      <c r="AB54" s="1"/>
      <c r="AC54" s="1"/>
      <c r="AD54" s="1"/>
      <c r="AE54" s="1"/>
    </row>
    <row r="55" spans="1:31" s="3" customFormat="1" ht="26.25" customHeight="1">
      <c r="A55" s="108"/>
      <c r="B55" s="9"/>
      <c r="C55" s="17" t="s">
        <v>49</v>
      </c>
      <c r="D55" s="26"/>
      <c r="E55" s="17" t="s">
        <v>85</v>
      </c>
      <c r="F55" s="26"/>
      <c r="G55" s="86" t="s">
        <v>226</v>
      </c>
      <c r="H55" s="112"/>
      <c r="I55" s="17" t="s">
        <v>49</v>
      </c>
      <c r="J55" s="26"/>
      <c r="K55" s="17" t="s">
        <v>85</v>
      </c>
      <c r="L55" s="26"/>
      <c r="M55" s="86" t="s">
        <v>226</v>
      </c>
      <c r="N55" s="112"/>
      <c r="O55" s="50" t="s">
        <v>71</v>
      </c>
      <c r="P55" s="57"/>
      <c r="Q55" s="60" t="s">
        <v>72</v>
      </c>
      <c r="R55" s="60"/>
      <c r="S55" s="50" t="s">
        <v>59</v>
      </c>
      <c r="T55" s="60"/>
      <c r="U55" s="60"/>
      <c r="V55" s="104"/>
      <c r="W55" s="104"/>
      <c r="X55" s="1"/>
      <c r="Y55" s="1"/>
      <c r="Z55" s="1"/>
      <c r="AA55" s="1"/>
      <c r="AB55" s="1"/>
      <c r="AC55" s="1"/>
      <c r="AD55" s="1"/>
      <c r="AE55" s="1"/>
    </row>
    <row r="56" spans="1:31" s="3" customFormat="1" ht="26.25" customHeight="1">
      <c r="A56" s="108"/>
      <c r="B56" s="9"/>
      <c r="C56" s="18" t="s">
        <v>16</v>
      </c>
      <c r="D56" s="18" t="s">
        <v>61</v>
      </c>
      <c r="E56" s="18" t="s">
        <v>16</v>
      </c>
      <c r="F56" s="18" t="s">
        <v>61</v>
      </c>
      <c r="G56" s="18" t="s">
        <v>16</v>
      </c>
      <c r="H56" s="18" t="s">
        <v>61</v>
      </c>
      <c r="I56" s="18" t="s">
        <v>16</v>
      </c>
      <c r="J56" s="18" t="s">
        <v>61</v>
      </c>
      <c r="K56" s="18" t="s">
        <v>16</v>
      </c>
      <c r="L56" s="18" t="s">
        <v>61</v>
      </c>
      <c r="M56" s="18" t="s">
        <v>16</v>
      </c>
      <c r="N56" s="18" t="s">
        <v>61</v>
      </c>
      <c r="O56" s="51" t="s">
        <v>33</v>
      </c>
      <c r="P56" s="51" t="s">
        <v>70</v>
      </c>
      <c r="Q56" s="51" t="s">
        <v>33</v>
      </c>
      <c r="R56" s="51" t="s">
        <v>70</v>
      </c>
      <c r="S56" s="70" t="s">
        <v>21</v>
      </c>
      <c r="T56" s="75"/>
      <c r="U56" s="80" t="s">
        <v>23</v>
      </c>
      <c r="V56" s="104"/>
      <c r="W56" s="104"/>
      <c r="X56" s="1"/>
      <c r="Y56" s="1"/>
      <c r="Z56" s="1"/>
      <c r="AA56" s="1"/>
      <c r="AB56" s="1"/>
      <c r="AC56" s="1"/>
      <c r="AD56" s="1"/>
      <c r="AE56" s="1"/>
    </row>
    <row r="57" spans="1:31" s="3" customFormat="1" ht="26.25" customHeight="1">
      <c r="A57" s="458"/>
      <c r="B57" s="1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52"/>
      <c r="P57" s="52"/>
      <c r="Q57" s="52"/>
      <c r="R57" s="52"/>
      <c r="S57" s="52" t="s">
        <v>74</v>
      </c>
      <c r="T57" s="52" t="s">
        <v>76</v>
      </c>
      <c r="U57" s="70"/>
      <c r="V57" s="104"/>
      <c r="W57" s="104"/>
      <c r="X57" s="1"/>
      <c r="Y57" s="1"/>
      <c r="Z57" s="1"/>
      <c r="AA57" s="1"/>
      <c r="AB57" s="1"/>
      <c r="AC57" s="1"/>
      <c r="AD57" s="1"/>
      <c r="AE57" s="1"/>
    </row>
    <row r="58" spans="1:31" ht="15" customHeight="1">
      <c r="A58" s="23"/>
      <c r="B58" s="11"/>
      <c r="C58" s="108"/>
      <c r="D58" s="108"/>
      <c r="E58" s="476"/>
      <c r="F58" s="9"/>
      <c r="G58" s="108"/>
      <c r="H58" s="9"/>
      <c r="I58" s="108"/>
      <c r="J58" s="9"/>
      <c r="K58" s="108"/>
      <c r="L58" s="9"/>
      <c r="M58" s="108"/>
      <c r="N58" s="9"/>
      <c r="O58" s="122"/>
      <c r="P58" s="122"/>
      <c r="Q58" s="546"/>
      <c r="R58" s="554"/>
      <c r="S58" s="546"/>
      <c r="T58" s="564"/>
      <c r="U58" s="564"/>
    </row>
    <row r="59" spans="1:31" ht="15" customHeight="1">
      <c r="A59" s="136" t="s">
        <v>1</v>
      </c>
      <c r="B59" s="12"/>
      <c r="C59" s="21">
        <f t="shared" ref="C59:R59" si="13">C7</f>
        <v>116228</v>
      </c>
      <c r="D59" s="13">
        <f t="shared" si="13"/>
        <v>48121</v>
      </c>
      <c r="E59" s="126">
        <f t="shared" si="13"/>
        <v>113424</v>
      </c>
      <c r="F59" s="13">
        <f t="shared" si="13"/>
        <v>48009</v>
      </c>
      <c r="G59" s="22">
        <f t="shared" si="13"/>
        <v>2804</v>
      </c>
      <c r="H59" s="30">
        <f t="shared" si="13"/>
        <v>112</v>
      </c>
      <c r="I59" s="21">
        <f t="shared" si="13"/>
        <v>118919</v>
      </c>
      <c r="J59" s="13">
        <f t="shared" si="13"/>
        <v>46390</v>
      </c>
      <c r="K59" s="21">
        <f t="shared" si="13"/>
        <v>116746</v>
      </c>
      <c r="L59" s="13">
        <f t="shared" si="13"/>
        <v>46301</v>
      </c>
      <c r="M59" s="21">
        <f t="shared" si="13"/>
        <v>2173</v>
      </c>
      <c r="N59" s="13">
        <f t="shared" si="13"/>
        <v>89</v>
      </c>
      <c r="O59" s="534">
        <f t="shared" si="13"/>
        <v>-3322</v>
      </c>
      <c r="P59" s="534">
        <f t="shared" si="13"/>
        <v>1708</v>
      </c>
      <c r="Q59" s="64">
        <f t="shared" si="13"/>
        <v>-2.8454936357562572</v>
      </c>
      <c r="R59" s="67">
        <f t="shared" si="13"/>
        <v>3.6889052072309454</v>
      </c>
      <c r="S59" s="72">
        <f>E59/F59</f>
        <v>2.3625570205586452</v>
      </c>
      <c r="T59" s="82">
        <f>K59/L59</f>
        <v>2.5214574199261355</v>
      </c>
      <c r="U59" s="82">
        <f>S59-T59</f>
        <v>-0.15890039936749023</v>
      </c>
    </row>
    <row r="60" spans="1:31" ht="15" customHeight="1">
      <c r="A60" s="23"/>
      <c r="B60" s="13"/>
      <c r="C60" s="21"/>
      <c r="D60" s="13"/>
      <c r="E60" s="126"/>
      <c r="F60" s="13"/>
      <c r="G60" s="21"/>
      <c r="H60" s="13"/>
      <c r="I60" s="21"/>
      <c r="J60" s="13"/>
      <c r="K60" s="21"/>
      <c r="L60" s="13"/>
      <c r="M60" s="21"/>
      <c r="N60" s="13"/>
      <c r="O60" s="534"/>
      <c r="P60" s="534"/>
      <c r="Q60" s="64"/>
      <c r="R60" s="67"/>
      <c r="S60" s="72"/>
      <c r="T60" s="82"/>
      <c r="U60" s="82"/>
    </row>
    <row r="61" spans="1:31" ht="15" customHeight="1">
      <c r="A61" s="23"/>
      <c r="B61" s="12" t="s">
        <v>90</v>
      </c>
      <c r="C61" s="22">
        <f t="shared" ref="C61:R63" si="14">C9</f>
        <v>81971</v>
      </c>
      <c r="D61" s="30">
        <f t="shared" si="14"/>
        <v>34621</v>
      </c>
      <c r="E61" s="46">
        <f t="shared" si="14"/>
        <v>79899</v>
      </c>
      <c r="F61" s="30">
        <f t="shared" si="14"/>
        <v>34539</v>
      </c>
      <c r="G61" s="22">
        <f t="shared" si="14"/>
        <v>2072</v>
      </c>
      <c r="H61" s="30">
        <f t="shared" si="14"/>
        <v>82</v>
      </c>
      <c r="I61" s="22">
        <f t="shared" si="14"/>
        <v>82655</v>
      </c>
      <c r="J61" s="30">
        <f t="shared" si="14"/>
        <v>32944</v>
      </c>
      <c r="K61" s="22">
        <f t="shared" si="14"/>
        <v>81091</v>
      </c>
      <c r="L61" s="30">
        <f t="shared" si="14"/>
        <v>32882</v>
      </c>
      <c r="M61" s="22">
        <f t="shared" si="14"/>
        <v>1564</v>
      </c>
      <c r="N61" s="30">
        <f t="shared" si="14"/>
        <v>62</v>
      </c>
      <c r="O61" s="534">
        <f t="shared" si="14"/>
        <v>-1192</v>
      </c>
      <c r="P61" s="534">
        <f t="shared" si="14"/>
        <v>1657</v>
      </c>
      <c r="Q61" s="64">
        <f t="shared" si="14"/>
        <v>-1.4699535090207299</v>
      </c>
      <c r="R61" s="67">
        <f t="shared" si="14"/>
        <v>5.0392311903168912</v>
      </c>
      <c r="S61" s="72">
        <f>E61/F61</f>
        <v>2.3132980109441501</v>
      </c>
      <c r="T61" s="82">
        <f>K61/L61</f>
        <v>2.4661212821604526</v>
      </c>
      <c r="U61" s="82">
        <f>S61-T61</f>
        <v>-0.15282327121630246</v>
      </c>
    </row>
    <row r="62" spans="1:31" ht="15" customHeight="1">
      <c r="A62" s="23"/>
      <c r="B62" s="12" t="s">
        <v>4</v>
      </c>
      <c r="C62" s="22">
        <f t="shared" si="14"/>
        <v>25960</v>
      </c>
      <c r="D62" s="30">
        <f t="shared" si="14"/>
        <v>10169</v>
      </c>
      <c r="E62" s="46">
        <f t="shared" si="14"/>
        <v>25497</v>
      </c>
      <c r="F62" s="30">
        <f t="shared" si="14"/>
        <v>10150</v>
      </c>
      <c r="G62" s="22">
        <f t="shared" si="14"/>
        <v>463</v>
      </c>
      <c r="H62" s="30">
        <f t="shared" si="14"/>
        <v>19</v>
      </c>
      <c r="I62" s="22">
        <f t="shared" si="14"/>
        <v>26744</v>
      </c>
      <c r="J62" s="30">
        <f t="shared" si="14"/>
        <v>9859</v>
      </c>
      <c r="K62" s="22">
        <f t="shared" si="14"/>
        <v>26405</v>
      </c>
      <c r="L62" s="30">
        <f t="shared" si="14"/>
        <v>9844</v>
      </c>
      <c r="M62" s="22">
        <f t="shared" si="14"/>
        <v>339</v>
      </c>
      <c r="N62" s="30">
        <f t="shared" si="14"/>
        <v>15</v>
      </c>
      <c r="O62" s="534">
        <f t="shared" si="14"/>
        <v>-908</v>
      </c>
      <c r="P62" s="534">
        <f t="shared" si="14"/>
        <v>306</v>
      </c>
      <c r="Q62" s="64">
        <f t="shared" si="14"/>
        <v>-3.4387426623745507</v>
      </c>
      <c r="R62" s="67">
        <f t="shared" si="14"/>
        <v>3.1084924827305973</v>
      </c>
      <c r="S62" s="72">
        <f>E62/F62</f>
        <v>2.5120197044334978</v>
      </c>
      <c r="T62" s="82">
        <f>K62/L62</f>
        <v>2.6823445753758635</v>
      </c>
      <c r="U62" s="82">
        <f>S62-T62</f>
        <v>-0.1703248709423657</v>
      </c>
    </row>
    <row r="63" spans="1:31" ht="15" customHeight="1">
      <c r="A63" s="23"/>
      <c r="B63" s="12" t="s">
        <v>93</v>
      </c>
      <c r="C63" s="22">
        <f t="shared" si="14"/>
        <v>8297</v>
      </c>
      <c r="D63" s="30">
        <f t="shared" si="14"/>
        <v>3331</v>
      </c>
      <c r="E63" s="46">
        <f t="shared" si="14"/>
        <v>8028</v>
      </c>
      <c r="F63" s="30">
        <f t="shared" si="14"/>
        <v>3320</v>
      </c>
      <c r="G63" s="22">
        <f t="shared" si="14"/>
        <v>269</v>
      </c>
      <c r="H63" s="30">
        <f t="shared" si="14"/>
        <v>11</v>
      </c>
      <c r="I63" s="22">
        <f t="shared" si="14"/>
        <v>9520</v>
      </c>
      <c r="J63" s="30">
        <f t="shared" si="14"/>
        <v>3587</v>
      </c>
      <c r="K63" s="22">
        <f t="shared" si="14"/>
        <v>9250</v>
      </c>
      <c r="L63" s="30">
        <f t="shared" si="14"/>
        <v>3575</v>
      </c>
      <c r="M63" s="22">
        <f t="shared" si="14"/>
        <v>270</v>
      </c>
      <c r="N63" s="30">
        <f t="shared" si="14"/>
        <v>12</v>
      </c>
      <c r="O63" s="534">
        <f t="shared" si="14"/>
        <v>-1222</v>
      </c>
      <c r="P63" s="534">
        <f t="shared" si="14"/>
        <v>-255</v>
      </c>
      <c r="Q63" s="64">
        <f t="shared" si="14"/>
        <v>-13.210810810810811</v>
      </c>
      <c r="R63" s="67">
        <f t="shared" si="14"/>
        <v>-7.1328671328671325</v>
      </c>
      <c r="S63" s="72">
        <f>E63/F63</f>
        <v>2.4180722891566266</v>
      </c>
      <c r="T63" s="82">
        <f>K63/L63</f>
        <v>2.5874125874125875</v>
      </c>
      <c r="U63" s="82">
        <f>S63-T63</f>
        <v>-0.16934029825596086</v>
      </c>
    </row>
    <row r="64" spans="1:31" ht="15" customHeight="1">
      <c r="A64" s="23"/>
      <c r="B64" s="12"/>
      <c r="C64" s="23"/>
      <c r="D64" s="11"/>
      <c r="E64" s="88"/>
      <c r="F64" s="11"/>
      <c r="G64" s="23"/>
      <c r="H64" s="11"/>
      <c r="I64" s="23"/>
      <c r="J64" s="11"/>
      <c r="K64" s="23"/>
      <c r="L64" s="11"/>
      <c r="M64" s="23"/>
      <c r="N64" s="11"/>
      <c r="O64" s="62"/>
      <c r="P64" s="62"/>
      <c r="Q64" s="73"/>
      <c r="R64" s="78"/>
      <c r="S64" s="73"/>
      <c r="T64" s="566"/>
      <c r="U64" s="566"/>
    </row>
    <row r="65" spans="1:21" s="23" customFormat="1" ht="14.25" customHeight="1">
      <c r="A65" s="137" t="s">
        <v>20</v>
      </c>
      <c r="B65" s="147"/>
      <c r="C65" s="158">
        <f t="shared" ref="C65:L65" si="15">SUM(C66:C71)</f>
        <v>7441</v>
      </c>
      <c r="D65" s="192">
        <f t="shared" si="15"/>
        <v>3495</v>
      </c>
      <c r="E65" s="225">
        <f t="shared" si="15"/>
        <v>7364</v>
      </c>
      <c r="F65" s="247">
        <f t="shared" si="15"/>
        <v>3492</v>
      </c>
      <c r="G65" s="225">
        <f t="shared" si="15"/>
        <v>77</v>
      </c>
      <c r="H65" s="247">
        <f t="shared" si="15"/>
        <v>3</v>
      </c>
      <c r="I65" s="225">
        <f t="shared" si="15"/>
        <v>7226</v>
      </c>
      <c r="J65" s="247">
        <f t="shared" si="15"/>
        <v>3142</v>
      </c>
      <c r="K65" s="225">
        <f t="shared" si="15"/>
        <v>7162</v>
      </c>
      <c r="L65" s="247">
        <f t="shared" si="15"/>
        <v>3139</v>
      </c>
      <c r="M65" s="225">
        <f>I65-K65</f>
        <v>64</v>
      </c>
      <c r="N65" s="247">
        <f>J65-L65</f>
        <v>3</v>
      </c>
      <c r="O65" s="535">
        <f t="shared" ref="O65:P85" si="16">E65-K65</f>
        <v>202</v>
      </c>
      <c r="P65" s="541">
        <f t="shared" si="16"/>
        <v>353</v>
      </c>
      <c r="Q65" s="549">
        <f t="shared" ref="Q65:R85" si="17">O65/K65*100</f>
        <v>2.8204412175370006</v>
      </c>
      <c r="R65" s="558">
        <f t="shared" si="17"/>
        <v>11.245619624084103</v>
      </c>
      <c r="S65" s="282">
        <f t="shared" ref="S65:S85" si="18">E65/F65</f>
        <v>2.1088201603665522</v>
      </c>
      <c r="T65" s="567">
        <f t="shared" ref="T65:T85" si="19">K65/L65</f>
        <v>2.2816183497929279</v>
      </c>
      <c r="U65" s="292">
        <f t="shared" ref="U65:U107" si="20">S65-T65</f>
        <v>-0.1727981894263757</v>
      </c>
    </row>
    <row r="66" spans="1:21" ht="14.25" customHeight="1">
      <c r="A66" s="23"/>
      <c r="B66" s="148" t="s">
        <v>136</v>
      </c>
      <c r="C66" s="463">
        <v>718</v>
      </c>
      <c r="D66" s="469">
        <v>244</v>
      </c>
      <c r="E66" s="479">
        <v>670</v>
      </c>
      <c r="F66" s="490">
        <v>242</v>
      </c>
      <c r="G66" s="499">
        <v>48</v>
      </c>
      <c r="H66" s="509">
        <v>2</v>
      </c>
      <c r="I66" s="226">
        <v>632</v>
      </c>
      <c r="J66" s="248">
        <v>224</v>
      </c>
      <c r="K66" s="226">
        <v>625</v>
      </c>
      <c r="L66" s="248">
        <v>223</v>
      </c>
      <c r="M66" s="226">
        <f>I66-K66</f>
        <v>7</v>
      </c>
      <c r="N66" s="248">
        <f>J66-L66</f>
        <v>1</v>
      </c>
      <c r="O66" s="536">
        <f t="shared" si="16"/>
        <v>45</v>
      </c>
      <c r="P66" s="542">
        <f t="shared" si="16"/>
        <v>19</v>
      </c>
      <c r="Q66" s="550">
        <f t="shared" si="17"/>
        <v>7.1999999999999993</v>
      </c>
      <c r="R66" s="559">
        <f t="shared" si="17"/>
        <v>8.5201793721973083</v>
      </c>
      <c r="S66" s="283">
        <f t="shared" si="18"/>
        <v>2.7685950413223139</v>
      </c>
      <c r="T66" s="568">
        <f t="shared" si="19"/>
        <v>2.8026905829596411</v>
      </c>
      <c r="U66" s="574">
        <f t="shared" si="20"/>
        <v>-3.4095541637327198e-002</v>
      </c>
    </row>
    <row r="67" spans="1:21" ht="14.25" customHeight="1">
      <c r="A67" s="23"/>
      <c r="B67" s="149" t="s">
        <v>140</v>
      </c>
      <c r="C67" s="464">
        <v>342</v>
      </c>
      <c r="D67" s="470">
        <v>120</v>
      </c>
      <c r="E67" s="480">
        <v>342</v>
      </c>
      <c r="F67" s="491">
        <v>120</v>
      </c>
      <c r="G67" s="496" t="s">
        <v>217</v>
      </c>
      <c r="H67" s="507" t="s">
        <v>217</v>
      </c>
      <c r="I67" s="227">
        <v>368</v>
      </c>
      <c r="J67" s="249">
        <v>123</v>
      </c>
      <c r="K67" s="227">
        <v>368</v>
      </c>
      <c r="L67" s="249">
        <v>123</v>
      </c>
      <c r="M67" s="170">
        <v>0</v>
      </c>
      <c r="N67" s="199">
        <v>0</v>
      </c>
      <c r="O67" s="537">
        <f t="shared" si="16"/>
        <v>-26</v>
      </c>
      <c r="P67" s="543">
        <f t="shared" si="16"/>
        <v>-3</v>
      </c>
      <c r="Q67" s="268">
        <f t="shared" si="17"/>
        <v>-7.0652173913043477</v>
      </c>
      <c r="R67" s="273">
        <f t="shared" si="17"/>
        <v>-2.4390243902439024</v>
      </c>
      <c r="S67" s="284">
        <f t="shared" si="18"/>
        <v>2.85</v>
      </c>
      <c r="T67" s="569">
        <f t="shared" si="19"/>
        <v>2.9918699186991868</v>
      </c>
      <c r="U67" s="575">
        <f t="shared" si="20"/>
        <v>-0.14186991869918675</v>
      </c>
    </row>
    <row r="68" spans="1:21" ht="14.25" customHeight="1">
      <c r="A68" s="23"/>
      <c r="B68" s="149" t="s">
        <v>141</v>
      </c>
      <c r="C68" s="464">
        <v>4636</v>
      </c>
      <c r="D68" s="470">
        <v>2337</v>
      </c>
      <c r="E68" s="480">
        <v>4607</v>
      </c>
      <c r="F68" s="491">
        <v>2336</v>
      </c>
      <c r="G68" s="496">
        <v>29</v>
      </c>
      <c r="H68" s="507">
        <v>1</v>
      </c>
      <c r="I68" s="227">
        <v>4559</v>
      </c>
      <c r="J68" s="249">
        <v>2097</v>
      </c>
      <c r="K68" s="227">
        <v>4530</v>
      </c>
      <c r="L68" s="249">
        <v>2096</v>
      </c>
      <c r="M68" s="227">
        <f>I68-K68</f>
        <v>29</v>
      </c>
      <c r="N68" s="249">
        <f>J68-L68</f>
        <v>1</v>
      </c>
      <c r="O68" s="537">
        <f t="shared" si="16"/>
        <v>77</v>
      </c>
      <c r="P68" s="543">
        <f t="shared" si="16"/>
        <v>240</v>
      </c>
      <c r="Q68" s="268">
        <f t="shared" si="17"/>
        <v>1.6997792494481234</v>
      </c>
      <c r="R68" s="273">
        <f t="shared" si="17"/>
        <v>11.450381679389313</v>
      </c>
      <c r="S68" s="284">
        <f t="shared" si="18"/>
        <v>1.9721746575342465</v>
      </c>
      <c r="T68" s="569">
        <f t="shared" si="19"/>
        <v>2.1612595419847329</v>
      </c>
      <c r="U68" s="575">
        <f t="shared" si="20"/>
        <v>-0.18908488445048643</v>
      </c>
    </row>
    <row r="69" spans="1:21" ht="14.25" customHeight="1">
      <c r="A69" s="23"/>
      <c r="B69" s="149" t="s">
        <v>142</v>
      </c>
      <c r="C69" s="464">
        <v>242</v>
      </c>
      <c r="D69" s="470">
        <v>136</v>
      </c>
      <c r="E69" s="480">
        <v>242</v>
      </c>
      <c r="F69" s="491">
        <v>136</v>
      </c>
      <c r="G69" s="496" t="s">
        <v>217</v>
      </c>
      <c r="H69" s="507" t="s">
        <v>217</v>
      </c>
      <c r="I69" s="227">
        <v>230</v>
      </c>
      <c r="J69" s="249">
        <v>99</v>
      </c>
      <c r="K69" s="227">
        <v>230</v>
      </c>
      <c r="L69" s="249">
        <v>99</v>
      </c>
      <c r="M69" s="170">
        <v>0</v>
      </c>
      <c r="N69" s="199">
        <v>0</v>
      </c>
      <c r="O69" s="537">
        <f t="shared" si="16"/>
        <v>12</v>
      </c>
      <c r="P69" s="543">
        <f t="shared" si="16"/>
        <v>37</v>
      </c>
      <c r="Q69" s="268">
        <f t="shared" si="17"/>
        <v>5.2173913043478262</v>
      </c>
      <c r="R69" s="273">
        <f t="shared" si="17"/>
        <v>37.373737373737377</v>
      </c>
      <c r="S69" s="284">
        <f t="shared" si="18"/>
        <v>1.7794117647058822</v>
      </c>
      <c r="T69" s="569">
        <f t="shared" si="19"/>
        <v>2.3232323232323231</v>
      </c>
      <c r="U69" s="575">
        <f t="shared" si="20"/>
        <v>-0.54382055852644084</v>
      </c>
    </row>
    <row r="70" spans="1:21" ht="14.25" customHeight="1">
      <c r="A70" s="23"/>
      <c r="B70" s="149" t="s">
        <v>143</v>
      </c>
      <c r="C70" s="464">
        <v>575</v>
      </c>
      <c r="D70" s="470">
        <v>294</v>
      </c>
      <c r="E70" s="480">
        <v>575</v>
      </c>
      <c r="F70" s="491">
        <v>294</v>
      </c>
      <c r="G70" s="496" t="s">
        <v>217</v>
      </c>
      <c r="H70" s="507" t="s">
        <v>217</v>
      </c>
      <c r="I70" s="227">
        <v>536</v>
      </c>
      <c r="J70" s="249">
        <v>262</v>
      </c>
      <c r="K70" s="227">
        <v>536</v>
      </c>
      <c r="L70" s="249">
        <v>262</v>
      </c>
      <c r="M70" s="170">
        <v>0</v>
      </c>
      <c r="N70" s="199">
        <v>0</v>
      </c>
      <c r="O70" s="537">
        <f t="shared" si="16"/>
        <v>39</v>
      </c>
      <c r="P70" s="543">
        <f t="shared" si="16"/>
        <v>32</v>
      </c>
      <c r="Q70" s="268">
        <f t="shared" si="17"/>
        <v>7.2761194029850751</v>
      </c>
      <c r="R70" s="273">
        <f t="shared" si="17"/>
        <v>12.213740458015266</v>
      </c>
      <c r="S70" s="284">
        <f t="shared" si="18"/>
        <v>1.9557823129251699</v>
      </c>
      <c r="T70" s="569">
        <f t="shared" si="19"/>
        <v>2.0458015267175571</v>
      </c>
      <c r="U70" s="575">
        <f t="shared" si="20"/>
        <v>-9.0019213792387198e-002</v>
      </c>
    </row>
    <row r="71" spans="1:21" ht="14.25" customHeight="1">
      <c r="A71" s="23"/>
      <c r="B71" s="151" t="s">
        <v>144</v>
      </c>
      <c r="C71" s="465">
        <v>928</v>
      </c>
      <c r="D71" s="473">
        <v>364</v>
      </c>
      <c r="E71" s="481">
        <v>928</v>
      </c>
      <c r="F71" s="492">
        <v>364</v>
      </c>
      <c r="G71" s="498" t="s">
        <v>217</v>
      </c>
      <c r="H71" s="508" t="s">
        <v>217</v>
      </c>
      <c r="I71" s="229">
        <v>901</v>
      </c>
      <c r="J71" s="250">
        <v>337</v>
      </c>
      <c r="K71" s="229">
        <v>873</v>
      </c>
      <c r="L71" s="250">
        <v>336</v>
      </c>
      <c r="M71" s="227">
        <f>I71-K71</f>
        <v>28</v>
      </c>
      <c r="N71" s="249">
        <f>J71-L71</f>
        <v>1</v>
      </c>
      <c r="O71" s="537">
        <f t="shared" si="16"/>
        <v>55</v>
      </c>
      <c r="P71" s="543">
        <f t="shared" si="16"/>
        <v>28</v>
      </c>
      <c r="Q71" s="551">
        <f t="shared" si="17"/>
        <v>6.3001145475372278</v>
      </c>
      <c r="R71" s="560">
        <f t="shared" si="17"/>
        <v>8.3333333333333321</v>
      </c>
      <c r="S71" s="284">
        <f t="shared" si="18"/>
        <v>2.5494505494505493</v>
      </c>
      <c r="T71" s="569">
        <f t="shared" si="19"/>
        <v>2.5982142857142856</v>
      </c>
      <c r="U71" s="575">
        <f t="shared" si="20"/>
        <v>-4.8763736263736313e-002</v>
      </c>
    </row>
    <row r="72" spans="1:21" s="23" customFormat="1" ht="14.25" customHeight="1">
      <c r="A72" s="137" t="s">
        <v>24</v>
      </c>
      <c r="B72" s="147"/>
      <c r="C72" s="158">
        <f t="shared" ref="C72:L72" si="21">SUM(C73:C89)</f>
        <v>18716</v>
      </c>
      <c r="D72" s="192">
        <f t="shared" si="21"/>
        <v>8175</v>
      </c>
      <c r="E72" s="225">
        <f t="shared" si="21"/>
        <v>18488</v>
      </c>
      <c r="F72" s="247">
        <f t="shared" si="21"/>
        <v>8159</v>
      </c>
      <c r="G72" s="225">
        <f t="shared" si="21"/>
        <v>228</v>
      </c>
      <c r="H72" s="247">
        <f t="shared" si="21"/>
        <v>16</v>
      </c>
      <c r="I72" s="225">
        <f t="shared" si="21"/>
        <v>18579</v>
      </c>
      <c r="J72" s="247">
        <f t="shared" si="21"/>
        <v>7614</v>
      </c>
      <c r="K72" s="225">
        <f t="shared" si="21"/>
        <v>18454</v>
      </c>
      <c r="L72" s="247">
        <f t="shared" si="21"/>
        <v>7606</v>
      </c>
      <c r="M72" s="225">
        <f>I72-K72</f>
        <v>125</v>
      </c>
      <c r="N72" s="247">
        <f>J72-L72</f>
        <v>8</v>
      </c>
      <c r="O72" s="535">
        <f t="shared" si="16"/>
        <v>34</v>
      </c>
      <c r="P72" s="541">
        <f t="shared" si="16"/>
        <v>553</v>
      </c>
      <c r="Q72" s="549">
        <f t="shared" si="17"/>
        <v>0.18424189877533328</v>
      </c>
      <c r="R72" s="558">
        <f t="shared" si="17"/>
        <v>7.2705758611622402</v>
      </c>
      <c r="S72" s="282">
        <f t="shared" si="18"/>
        <v>2.265963966172325</v>
      </c>
      <c r="T72" s="567">
        <f t="shared" si="19"/>
        <v>2.4262424401788061</v>
      </c>
      <c r="U72" s="292">
        <f t="shared" si="20"/>
        <v>-0.1602784740064811</v>
      </c>
    </row>
    <row r="73" spans="1:21" ht="14.25" customHeight="1">
      <c r="A73" s="23"/>
      <c r="B73" s="148" t="s">
        <v>146</v>
      </c>
      <c r="C73" s="463">
        <v>955</v>
      </c>
      <c r="D73" s="469">
        <v>452</v>
      </c>
      <c r="E73" s="482">
        <v>896</v>
      </c>
      <c r="F73" s="487">
        <v>451</v>
      </c>
      <c r="G73" s="496">
        <v>59</v>
      </c>
      <c r="H73" s="507">
        <v>1</v>
      </c>
      <c r="I73" s="226">
        <v>893</v>
      </c>
      <c r="J73" s="248">
        <v>388</v>
      </c>
      <c r="K73" s="226">
        <v>893</v>
      </c>
      <c r="L73" s="248">
        <v>388</v>
      </c>
      <c r="M73" s="170">
        <v>0</v>
      </c>
      <c r="N73" s="199">
        <v>0</v>
      </c>
      <c r="O73" s="536">
        <f t="shared" si="16"/>
        <v>3</v>
      </c>
      <c r="P73" s="542">
        <f t="shared" si="16"/>
        <v>63</v>
      </c>
      <c r="Q73" s="550">
        <f t="shared" si="17"/>
        <v>0.33594624860022398</v>
      </c>
      <c r="R73" s="559">
        <f t="shared" si="17"/>
        <v>16.237113402061855</v>
      </c>
      <c r="S73" s="283">
        <f t="shared" si="18"/>
        <v>1.9866962305986697</v>
      </c>
      <c r="T73" s="568">
        <f t="shared" si="19"/>
        <v>2.3015463917525771</v>
      </c>
      <c r="U73" s="574">
        <f t="shared" si="20"/>
        <v>-0.3148501611539074</v>
      </c>
    </row>
    <row r="74" spans="1:21" ht="14.25" customHeight="1">
      <c r="A74" s="23"/>
      <c r="B74" s="149" t="s">
        <v>147</v>
      </c>
      <c r="C74" s="464">
        <v>927</v>
      </c>
      <c r="D74" s="470">
        <v>344</v>
      </c>
      <c r="E74" s="302">
        <v>876</v>
      </c>
      <c r="F74" s="326">
        <v>342</v>
      </c>
      <c r="G74" s="496">
        <v>51</v>
      </c>
      <c r="H74" s="507">
        <v>2</v>
      </c>
      <c r="I74" s="227">
        <v>887</v>
      </c>
      <c r="J74" s="249">
        <v>337</v>
      </c>
      <c r="K74" s="227">
        <v>839</v>
      </c>
      <c r="L74" s="249">
        <v>336</v>
      </c>
      <c r="M74" s="227">
        <f>I74-K74</f>
        <v>48</v>
      </c>
      <c r="N74" s="249">
        <f>J74-L74</f>
        <v>1</v>
      </c>
      <c r="O74" s="537">
        <f t="shared" si="16"/>
        <v>37</v>
      </c>
      <c r="P74" s="543">
        <f t="shared" si="16"/>
        <v>6</v>
      </c>
      <c r="Q74" s="268">
        <f t="shared" si="17"/>
        <v>4.410011918951132</v>
      </c>
      <c r="R74" s="273">
        <f t="shared" si="17"/>
        <v>1.7857142857142856</v>
      </c>
      <c r="S74" s="284">
        <f t="shared" si="18"/>
        <v>2.5614035087719298</v>
      </c>
      <c r="T74" s="569">
        <f t="shared" si="19"/>
        <v>2.4970238095238093</v>
      </c>
      <c r="U74" s="575">
        <f t="shared" si="20"/>
        <v>6.4379699248120481e-002</v>
      </c>
    </row>
    <row r="75" spans="1:21" ht="14.25" customHeight="1">
      <c r="A75" s="23"/>
      <c r="B75" s="149" t="s">
        <v>148</v>
      </c>
      <c r="C75" s="464">
        <v>1347</v>
      </c>
      <c r="D75" s="470">
        <v>578</v>
      </c>
      <c r="E75" s="302">
        <v>1347</v>
      </c>
      <c r="F75" s="326">
        <v>578</v>
      </c>
      <c r="G75" s="496" t="s">
        <v>217</v>
      </c>
      <c r="H75" s="507" t="s">
        <v>217</v>
      </c>
      <c r="I75" s="227">
        <v>1272</v>
      </c>
      <c r="J75" s="249">
        <v>528</v>
      </c>
      <c r="K75" s="227">
        <v>1272</v>
      </c>
      <c r="L75" s="249">
        <v>528</v>
      </c>
      <c r="M75" s="170">
        <v>0</v>
      </c>
      <c r="N75" s="199">
        <v>0</v>
      </c>
      <c r="O75" s="537">
        <f t="shared" si="16"/>
        <v>75</v>
      </c>
      <c r="P75" s="543">
        <f t="shared" si="16"/>
        <v>50</v>
      </c>
      <c r="Q75" s="268">
        <f t="shared" si="17"/>
        <v>5.8962264150943398</v>
      </c>
      <c r="R75" s="273">
        <f t="shared" si="17"/>
        <v>9.4696969696969688</v>
      </c>
      <c r="S75" s="284">
        <f t="shared" si="18"/>
        <v>2.3304498269896192</v>
      </c>
      <c r="T75" s="569">
        <f t="shared" si="19"/>
        <v>2.4090909090909092</v>
      </c>
      <c r="U75" s="575">
        <f t="shared" si="20"/>
        <v>-7.864108210128995e-002</v>
      </c>
    </row>
    <row r="76" spans="1:21" ht="14.25" customHeight="1">
      <c r="A76" s="23"/>
      <c r="B76" s="149" t="s">
        <v>149</v>
      </c>
      <c r="C76" s="464">
        <v>1680</v>
      </c>
      <c r="D76" s="470">
        <v>656</v>
      </c>
      <c r="E76" s="302">
        <v>1680</v>
      </c>
      <c r="F76" s="326">
        <v>656</v>
      </c>
      <c r="G76" s="496" t="s">
        <v>217</v>
      </c>
      <c r="H76" s="507" t="s">
        <v>217</v>
      </c>
      <c r="I76" s="227">
        <v>1607</v>
      </c>
      <c r="J76" s="249">
        <v>600</v>
      </c>
      <c r="K76" s="227">
        <v>1607</v>
      </c>
      <c r="L76" s="249">
        <v>600</v>
      </c>
      <c r="M76" s="170">
        <v>0</v>
      </c>
      <c r="N76" s="199">
        <v>0</v>
      </c>
      <c r="O76" s="537">
        <f t="shared" si="16"/>
        <v>73</v>
      </c>
      <c r="P76" s="543">
        <f t="shared" si="16"/>
        <v>56</v>
      </c>
      <c r="Q76" s="268">
        <f t="shared" si="17"/>
        <v>4.542626011200996</v>
      </c>
      <c r="R76" s="273">
        <f t="shared" si="17"/>
        <v>9.3333333333333339</v>
      </c>
      <c r="S76" s="284">
        <f t="shared" si="18"/>
        <v>2.5609756097560976</v>
      </c>
      <c r="T76" s="569">
        <f t="shared" si="19"/>
        <v>2.6783333333333332</v>
      </c>
      <c r="U76" s="575">
        <f t="shared" si="20"/>
        <v>-0.11735772357723562</v>
      </c>
    </row>
    <row r="77" spans="1:21" ht="14.25" customHeight="1">
      <c r="A77" s="23"/>
      <c r="B77" s="149" t="s">
        <v>150</v>
      </c>
      <c r="C77" s="464">
        <v>1401</v>
      </c>
      <c r="D77" s="470">
        <v>519</v>
      </c>
      <c r="E77" s="302">
        <v>1390</v>
      </c>
      <c r="F77" s="326">
        <v>518</v>
      </c>
      <c r="G77" s="496">
        <v>11</v>
      </c>
      <c r="H77" s="507">
        <v>1</v>
      </c>
      <c r="I77" s="227">
        <v>1507</v>
      </c>
      <c r="J77" s="249">
        <v>522</v>
      </c>
      <c r="K77" s="227">
        <v>1491</v>
      </c>
      <c r="L77" s="249">
        <v>521</v>
      </c>
      <c r="M77" s="227">
        <f t="shared" ref="M77:N79" si="22">I77-K77</f>
        <v>16</v>
      </c>
      <c r="N77" s="249">
        <f t="shared" si="22"/>
        <v>1</v>
      </c>
      <c r="O77" s="537">
        <f t="shared" si="16"/>
        <v>-101</v>
      </c>
      <c r="P77" s="543">
        <f t="shared" si="16"/>
        <v>-3</v>
      </c>
      <c r="Q77" s="268">
        <f t="shared" si="17"/>
        <v>-6.7739771965124085</v>
      </c>
      <c r="R77" s="273">
        <f t="shared" si="17"/>
        <v>-0.57581573896353166</v>
      </c>
      <c r="S77" s="284">
        <f t="shared" si="18"/>
        <v>2.6833976833976836</v>
      </c>
      <c r="T77" s="569">
        <f t="shared" si="19"/>
        <v>2.8618042226487526</v>
      </c>
      <c r="U77" s="575">
        <f t="shared" si="20"/>
        <v>-0.17840653925106897</v>
      </c>
    </row>
    <row r="78" spans="1:21" ht="14.25" customHeight="1">
      <c r="A78" s="23"/>
      <c r="B78" s="149" t="s">
        <v>137</v>
      </c>
      <c r="C78" s="464">
        <v>1533</v>
      </c>
      <c r="D78" s="470">
        <v>676</v>
      </c>
      <c r="E78" s="302">
        <v>1522</v>
      </c>
      <c r="F78" s="326">
        <v>675</v>
      </c>
      <c r="G78" s="496">
        <v>11</v>
      </c>
      <c r="H78" s="507">
        <v>1</v>
      </c>
      <c r="I78" s="227">
        <v>1786</v>
      </c>
      <c r="J78" s="249">
        <v>712</v>
      </c>
      <c r="K78" s="227">
        <v>1785</v>
      </c>
      <c r="L78" s="249">
        <v>711</v>
      </c>
      <c r="M78" s="227">
        <f t="shared" si="22"/>
        <v>1</v>
      </c>
      <c r="N78" s="249">
        <f t="shared" si="22"/>
        <v>1</v>
      </c>
      <c r="O78" s="537">
        <f t="shared" si="16"/>
        <v>-263</v>
      </c>
      <c r="P78" s="543">
        <f t="shared" si="16"/>
        <v>-36</v>
      </c>
      <c r="Q78" s="268">
        <f t="shared" si="17"/>
        <v>-14.73389355742297</v>
      </c>
      <c r="R78" s="273">
        <f t="shared" si="17"/>
        <v>-5.0632911392405067</v>
      </c>
      <c r="S78" s="284">
        <f t="shared" si="18"/>
        <v>2.2548148148148148</v>
      </c>
      <c r="T78" s="569">
        <f t="shared" si="19"/>
        <v>2.5105485232067513</v>
      </c>
      <c r="U78" s="575">
        <f t="shared" si="20"/>
        <v>-0.25573370839193643</v>
      </c>
    </row>
    <row r="79" spans="1:21" ht="14.25" customHeight="1">
      <c r="A79" s="23"/>
      <c r="B79" s="149" t="s">
        <v>151</v>
      </c>
      <c r="C79" s="464">
        <v>184</v>
      </c>
      <c r="D79" s="470">
        <v>68</v>
      </c>
      <c r="E79" s="302">
        <v>175</v>
      </c>
      <c r="F79" s="326">
        <v>67</v>
      </c>
      <c r="G79" s="496">
        <v>9</v>
      </c>
      <c r="H79" s="507">
        <v>1</v>
      </c>
      <c r="I79" s="227">
        <v>202</v>
      </c>
      <c r="J79" s="249">
        <v>66</v>
      </c>
      <c r="K79" s="227">
        <v>193</v>
      </c>
      <c r="L79" s="249">
        <v>65</v>
      </c>
      <c r="M79" s="227">
        <f t="shared" si="22"/>
        <v>9</v>
      </c>
      <c r="N79" s="249">
        <f t="shared" si="22"/>
        <v>1</v>
      </c>
      <c r="O79" s="537">
        <f t="shared" si="16"/>
        <v>-18</v>
      </c>
      <c r="P79" s="543">
        <f t="shared" si="16"/>
        <v>2</v>
      </c>
      <c r="Q79" s="268">
        <f t="shared" si="17"/>
        <v>-9.3264248704663206</v>
      </c>
      <c r="R79" s="273">
        <f t="shared" si="17"/>
        <v>3.0769230769230771</v>
      </c>
      <c r="S79" s="284">
        <f t="shared" si="18"/>
        <v>2.6119402985074629</v>
      </c>
      <c r="T79" s="569">
        <f t="shared" si="19"/>
        <v>2.9692307692307693</v>
      </c>
      <c r="U79" s="575">
        <f t="shared" si="20"/>
        <v>-0.35729047072330644</v>
      </c>
    </row>
    <row r="80" spans="1:21" ht="14.25" customHeight="1">
      <c r="A80" s="23"/>
      <c r="B80" s="149" t="s">
        <v>99</v>
      </c>
      <c r="C80" s="464">
        <v>969</v>
      </c>
      <c r="D80" s="470">
        <v>467</v>
      </c>
      <c r="E80" s="302">
        <v>969</v>
      </c>
      <c r="F80" s="326">
        <v>467</v>
      </c>
      <c r="G80" s="496" t="s">
        <v>217</v>
      </c>
      <c r="H80" s="507" t="s">
        <v>217</v>
      </c>
      <c r="I80" s="227">
        <v>1068</v>
      </c>
      <c r="J80" s="249">
        <v>454</v>
      </c>
      <c r="K80" s="227">
        <v>1068</v>
      </c>
      <c r="L80" s="249">
        <v>454</v>
      </c>
      <c r="M80" s="170">
        <v>0</v>
      </c>
      <c r="N80" s="199">
        <v>0</v>
      </c>
      <c r="O80" s="537">
        <f t="shared" si="16"/>
        <v>-99</v>
      </c>
      <c r="P80" s="543">
        <f t="shared" si="16"/>
        <v>13</v>
      </c>
      <c r="Q80" s="268">
        <f t="shared" si="17"/>
        <v>-9.2696629213483153</v>
      </c>
      <c r="R80" s="273">
        <f t="shared" si="17"/>
        <v>2.8634361233480177</v>
      </c>
      <c r="S80" s="284">
        <f t="shared" si="18"/>
        <v>2.074946466809422</v>
      </c>
      <c r="T80" s="569">
        <f t="shared" si="19"/>
        <v>2.3524229074889869</v>
      </c>
      <c r="U80" s="575">
        <f t="shared" si="20"/>
        <v>-0.2774764406795649</v>
      </c>
    </row>
    <row r="81" spans="1:21" ht="14.25" customHeight="1">
      <c r="A81" s="23"/>
      <c r="B81" s="149" t="s">
        <v>152</v>
      </c>
      <c r="C81" s="464">
        <v>125</v>
      </c>
      <c r="D81" s="470">
        <v>46</v>
      </c>
      <c r="E81" s="302">
        <v>125</v>
      </c>
      <c r="F81" s="326">
        <v>46</v>
      </c>
      <c r="G81" s="496" t="s">
        <v>217</v>
      </c>
      <c r="H81" s="507" t="s">
        <v>217</v>
      </c>
      <c r="I81" s="227">
        <v>143</v>
      </c>
      <c r="J81" s="249">
        <v>47</v>
      </c>
      <c r="K81" s="227">
        <v>143</v>
      </c>
      <c r="L81" s="249">
        <v>47</v>
      </c>
      <c r="M81" s="170">
        <v>0</v>
      </c>
      <c r="N81" s="199">
        <v>0</v>
      </c>
      <c r="O81" s="537">
        <f t="shared" si="16"/>
        <v>-18</v>
      </c>
      <c r="P81" s="543">
        <f t="shared" si="16"/>
        <v>-1</v>
      </c>
      <c r="Q81" s="268">
        <f t="shared" si="17"/>
        <v>-12.587412587412588</v>
      </c>
      <c r="R81" s="273">
        <f t="shared" si="17"/>
        <v>-2.1276595744680851</v>
      </c>
      <c r="S81" s="284">
        <f t="shared" si="18"/>
        <v>2.7173913043478262</v>
      </c>
      <c r="T81" s="569">
        <f t="shared" si="19"/>
        <v>3.0425531914893615</v>
      </c>
      <c r="U81" s="575">
        <f t="shared" si="20"/>
        <v>-0.32516188714153538</v>
      </c>
    </row>
    <row r="82" spans="1:21" ht="14.25" customHeight="1">
      <c r="A82" s="23"/>
      <c r="B82" s="149" t="s">
        <v>132</v>
      </c>
      <c r="C82" s="464">
        <v>444</v>
      </c>
      <c r="D82" s="470">
        <v>170</v>
      </c>
      <c r="E82" s="302">
        <v>444</v>
      </c>
      <c r="F82" s="326">
        <v>170</v>
      </c>
      <c r="G82" s="496" t="s">
        <v>217</v>
      </c>
      <c r="H82" s="507" t="s">
        <v>217</v>
      </c>
      <c r="I82" s="227">
        <v>473</v>
      </c>
      <c r="J82" s="249">
        <v>166</v>
      </c>
      <c r="K82" s="227">
        <v>473</v>
      </c>
      <c r="L82" s="249">
        <v>166</v>
      </c>
      <c r="M82" s="170">
        <v>0</v>
      </c>
      <c r="N82" s="199">
        <v>0</v>
      </c>
      <c r="O82" s="537">
        <f t="shared" si="16"/>
        <v>-29</v>
      </c>
      <c r="P82" s="543">
        <f t="shared" si="16"/>
        <v>4</v>
      </c>
      <c r="Q82" s="268">
        <f t="shared" si="17"/>
        <v>-6.1310782241014801</v>
      </c>
      <c r="R82" s="273">
        <f t="shared" si="17"/>
        <v>2.4096385542168677</v>
      </c>
      <c r="S82" s="284">
        <f t="shared" si="18"/>
        <v>2.611764705882353</v>
      </c>
      <c r="T82" s="569">
        <f t="shared" si="19"/>
        <v>2.8493975903614457</v>
      </c>
      <c r="U82" s="575">
        <f t="shared" si="20"/>
        <v>-0.2376328844790927</v>
      </c>
    </row>
    <row r="83" spans="1:21" ht="14.25" customHeight="1">
      <c r="A83" s="23"/>
      <c r="B83" s="149" t="s">
        <v>153</v>
      </c>
      <c r="C83" s="464">
        <v>147</v>
      </c>
      <c r="D83" s="470">
        <v>56</v>
      </c>
      <c r="E83" s="302">
        <v>147</v>
      </c>
      <c r="F83" s="326">
        <v>56</v>
      </c>
      <c r="G83" s="496" t="s">
        <v>217</v>
      </c>
      <c r="H83" s="507" t="s">
        <v>217</v>
      </c>
      <c r="I83" s="227">
        <v>152</v>
      </c>
      <c r="J83" s="249">
        <v>56</v>
      </c>
      <c r="K83" s="227">
        <v>152</v>
      </c>
      <c r="L83" s="249">
        <v>56</v>
      </c>
      <c r="M83" s="170">
        <v>0</v>
      </c>
      <c r="N83" s="199">
        <v>0</v>
      </c>
      <c r="O83" s="537">
        <f t="shared" si="16"/>
        <v>-5</v>
      </c>
      <c r="P83" s="280">
        <f t="shared" si="16"/>
        <v>0</v>
      </c>
      <c r="Q83" s="268">
        <f t="shared" si="17"/>
        <v>-3.2894736842105261</v>
      </c>
      <c r="R83" s="280">
        <f t="shared" si="17"/>
        <v>0</v>
      </c>
      <c r="S83" s="284">
        <f t="shared" si="18"/>
        <v>2.625</v>
      </c>
      <c r="T83" s="569">
        <f t="shared" si="19"/>
        <v>2.7142857142857144</v>
      </c>
      <c r="U83" s="575">
        <f t="shared" si="20"/>
        <v>-8.9285714285714413e-002</v>
      </c>
    </row>
    <row r="84" spans="1:21" ht="14.25" customHeight="1">
      <c r="A84" s="23"/>
      <c r="B84" s="149" t="s">
        <v>154</v>
      </c>
      <c r="C84" s="464">
        <v>4550</v>
      </c>
      <c r="D84" s="470">
        <v>2118</v>
      </c>
      <c r="E84" s="302">
        <v>4517</v>
      </c>
      <c r="F84" s="326">
        <v>2117</v>
      </c>
      <c r="G84" s="496">
        <v>33</v>
      </c>
      <c r="H84" s="507">
        <v>1</v>
      </c>
      <c r="I84" s="227">
        <v>4237</v>
      </c>
      <c r="J84" s="249">
        <v>1905</v>
      </c>
      <c r="K84" s="227">
        <v>4236</v>
      </c>
      <c r="L84" s="249">
        <v>1904</v>
      </c>
      <c r="M84" s="227">
        <f>I84-K84</f>
        <v>1</v>
      </c>
      <c r="N84" s="249">
        <f>J84-L84</f>
        <v>1</v>
      </c>
      <c r="O84" s="537">
        <f t="shared" si="16"/>
        <v>281</v>
      </c>
      <c r="P84" s="543">
        <f t="shared" si="16"/>
        <v>213</v>
      </c>
      <c r="Q84" s="268">
        <f t="shared" si="17"/>
        <v>6.6336166194523134</v>
      </c>
      <c r="R84" s="273">
        <f t="shared" si="17"/>
        <v>11.186974789915967</v>
      </c>
      <c r="S84" s="284">
        <f t="shared" si="18"/>
        <v>2.1336797354747286</v>
      </c>
      <c r="T84" s="569">
        <f t="shared" si="19"/>
        <v>2.2247899159663866</v>
      </c>
      <c r="U84" s="575">
        <f t="shared" si="20"/>
        <v>-9.1110180491658088e-002</v>
      </c>
    </row>
    <row r="85" spans="1:21" ht="14.25" customHeight="1">
      <c r="A85" s="23"/>
      <c r="B85" s="149" t="s">
        <v>112</v>
      </c>
      <c r="C85" s="464">
        <v>3287</v>
      </c>
      <c r="D85" s="470">
        <v>1520</v>
      </c>
      <c r="E85" s="302">
        <v>3233</v>
      </c>
      <c r="F85" s="326">
        <v>1511</v>
      </c>
      <c r="G85" s="496">
        <v>54</v>
      </c>
      <c r="H85" s="507">
        <v>9</v>
      </c>
      <c r="I85" s="227">
        <v>3147</v>
      </c>
      <c r="J85" s="249">
        <v>1386</v>
      </c>
      <c r="K85" s="227">
        <v>3097</v>
      </c>
      <c r="L85" s="249">
        <v>1383</v>
      </c>
      <c r="M85" s="227">
        <f>I85-K85</f>
        <v>50</v>
      </c>
      <c r="N85" s="249">
        <f>J85-L85</f>
        <v>3</v>
      </c>
      <c r="O85" s="537">
        <f t="shared" si="16"/>
        <v>136</v>
      </c>
      <c r="P85" s="543">
        <f t="shared" si="16"/>
        <v>128</v>
      </c>
      <c r="Q85" s="268">
        <f t="shared" si="17"/>
        <v>4.3913464643203097</v>
      </c>
      <c r="R85" s="273">
        <f t="shared" si="17"/>
        <v>9.2552422270426611</v>
      </c>
      <c r="S85" s="284">
        <f t="shared" si="18"/>
        <v>2.1396426207809398</v>
      </c>
      <c r="T85" s="569">
        <f t="shared" si="19"/>
        <v>2.2393347794649312</v>
      </c>
      <c r="U85" s="575">
        <f t="shared" si="20"/>
        <v>-9.9692158683991394e-002</v>
      </c>
    </row>
    <row r="86" spans="1:21" ht="14.25" customHeight="1">
      <c r="A86" s="23"/>
      <c r="B86" s="149" t="s">
        <v>155</v>
      </c>
      <c r="C86" s="160" t="s">
        <v>217</v>
      </c>
      <c r="D86" s="194" t="s">
        <v>217</v>
      </c>
      <c r="E86" s="160" t="s">
        <v>217</v>
      </c>
      <c r="F86" s="194" t="s">
        <v>217</v>
      </c>
      <c r="G86" s="496" t="s">
        <v>217</v>
      </c>
      <c r="H86" s="507" t="s">
        <v>217</v>
      </c>
      <c r="I86" s="170">
        <v>0</v>
      </c>
      <c r="J86" s="199">
        <v>0</v>
      </c>
      <c r="K86" s="170" t="s">
        <v>217</v>
      </c>
      <c r="L86" s="199" t="s">
        <v>217</v>
      </c>
      <c r="M86" s="170" t="s">
        <v>217</v>
      </c>
      <c r="N86" s="199" t="s">
        <v>217</v>
      </c>
      <c r="O86" s="539" t="s">
        <v>217</v>
      </c>
      <c r="P86" s="545" t="s">
        <v>217</v>
      </c>
      <c r="Q86" s="540" t="s">
        <v>217</v>
      </c>
      <c r="R86" s="545" t="s">
        <v>217</v>
      </c>
      <c r="S86" s="308">
        <v>0</v>
      </c>
      <c r="T86" s="181">
        <v>0</v>
      </c>
      <c r="U86" s="200">
        <f t="shared" si="20"/>
        <v>0</v>
      </c>
    </row>
    <row r="87" spans="1:21" ht="14.25" customHeight="1">
      <c r="A87" s="23"/>
      <c r="B87" s="149" t="s">
        <v>156</v>
      </c>
      <c r="C87" s="464">
        <v>191</v>
      </c>
      <c r="D87" s="470">
        <v>71</v>
      </c>
      <c r="E87" s="302">
        <v>191</v>
      </c>
      <c r="F87" s="326">
        <v>71</v>
      </c>
      <c r="G87" s="496" t="s">
        <v>217</v>
      </c>
      <c r="H87" s="507" t="s">
        <v>217</v>
      </c>
      <c r="I87" s="227">
        <v>230</v>
      </c>
      <c r="J87" s="249">
        <v>74</v>
      </c>
      <c r="K87" s="227">
        <v>230</v>
      </c>
      <c r="L87" s="249">
        <v>74</v>
      </c>
      <c r="M87" s="170">
        <v>0</v>
      </c>
      <c r="N87" s="199">
        <v>0</v>
      </c>
      <c r="O87" s="537">
        <f t="shared" ref="O87:P107" si="23">E87-K87</f>
        <v>-39</v>
      </c>
      <c r="P87" s="543">
        <f t="shared" si="23"/>
        <v>-3</v>
      </c>
      <c r="Q87" s="268">
        <f t="shared" ref="Q87:R107" si="24">O87/K87*100</f>
        <v>-16.956521739130434</v>
      </c>
      <c r="R87" s="273">
        <f t="shared" si="24"/>
        <v>-4.0540540540540544</v>
      </c>
      <c r="S87" s="284">
        <f t="shared" ref="S87:S107" si="25">E87/F87</f>
        <v>2.6901408450704225</v>
      </c>
      <c r="T87" s="569">
        <f t="shared" ref="T87:T107" si="26">K87/L87</f>
        <v>3.1081081081081079</v>
      </c>
      <c r="U87" s="575">
        <f t="shared" si="20"/>
        <v>-0.41796726303768539</v>
      </c>
    </row>
    <row r="88" spans="1:21" ht="14.25" customHeight="1">
      <c r="A88" s="23"/>
      <c r="B88" s="149" t="s">
        <v>157</v>
      </c>
      <c r="C88" s="464">
        <v>565</v>
      </c>
      <c r="D88" s="470">
        <v>262</v>
      </c>
      <c r="E88" s="302">
        <v>565</v>
      </c>
      <c r="F88" s="326">
        <v>262</v>
      </c>
      <c r="G88" s="496" t="s">
        <v>217</v>
      </c>
      <c r="H88" s="507" t="s">
        <v>217</v>
      </c>
      <c r="I88" s="227">
        <v>543</v>
      </c>
      <c r="J88" s="249">
        <v>209</v>
      </c>
      <c r="K88" s="227">
        <v>543</v>
      </c>
      <c r="L88" s="249">
        <v>209</v>
      </c>
      <c r="M88" s="170">
        <v>0</v>
      </c>
      <c r="N88" s="199">
        <v>0</v>
      </c>
      <c r="O88" s="537">
        <f t="shared" si="23"/>
        <v>22</v>
      </c>
      <c r="P88" s="543">
        <f t="shared" si="23"/>
        <v>53</v>
      </c>
      <c r="Q88" s="268">
        <f t="shared" si="24"/>
        <v>4.0515653775322287</v>
      </c>
      <c r="R88" s="273">
        <f t="shared" si="24"/>
        <v>25.358851674641148</v>
      </c>
      <c r="S88" s="284">
        <f t="shared" si="25"/>
        <v>2.1564885496183206</v>
      </c>
      <c r="T88" s="569">
        <f t="shared" si="26"/>
        <v>2.598086124401914</v>
      </c>
      <c r="U88" s="575">
        <f t="shared" si="20"/>
        <v>-0.44159757478359341</v>
      </c>
    </row>
    <row r="89" spans="1:21" ht="14.25" customHeight="1">
      <c r="A89" s="23"/>
      <c r="B89" s="151" t="s">
        <v>158</v>
      </c>
      <c r="C89" s="465">
        <v>411</v>
      </c>
      <c r="D89" s="473">
        <v>172</v>
      </c>
      <c r="E89" s="483">
        <v>411</v>
      </c>
      <c r="F89" s="493">
        <v>172</v>
      </c>
      <c r="G89" s="496" t="s">
        <v>217</v>
      </c>
      <c r="H89" s="507" t="s">
        <v>217</v>
      </c>
      <c r="I89" s="229">
        <v>432</v>
      </c>
      <c r="J89" s="250">
        <v>164</v>
      </c>
      <c r="K89" s="229">
        <v>432</v>
      </c>
      <c r="L89" s="250">
        <v>164</v>
      </c>
      <c r="M89" s="170">
        <v>0</v>
      </c>
      <c r="N89" s="199">
        <v>0</v>
      </c>
      <c r="O89" s="537">
        <f t="shared" si="23"/>
        <v>-21</v>
      </c>
      <c r="P89" s="543">
        <f t="shared" si="23"/>
        <v>8</v>
      </c>
      <c r="Q89" s="551">
        <f t="shared" si="24"/>
        <v>-4.8611111111111116</v>
      </c>
      <c r="R89" s="560">
        <f t="shared" si="24"/>
        <v>4.8780487804878048</v>
      </c>
      <c r="S89" s="284">
        <f t="shared" si="25"/>
        <v>2.38953488372093</v>
      </c>
      <c r="T89" s="569">
        <f t="shared" si="26"/>
        <v>2.6341463414634148</v>
      </c>
      <c r="U89" s="575">
        <f t="shared" si="20"/>
        <v>-0.24461145774248472</v>
      </c>
    </row>
    <row r="90" spans="1:21" s="23" customFormat="1" ht="14.25" customHeight="1">
      <c r="A90" s="137" t="s">
        <v>25</v>
      </c>
      <c r="B90" s="147"/>
      <c r="C90" s="158">
        <f t="shared" ref="C90:L90" si="27">SUM(C91:C93)</f>
        <v>12901</v>
      </c>
      <c r="D90" s="192">
        <f t="shared" si="27"/>
        <v>5276</v>
      </c>
      <c r="E90" s="225">
        <f t="shared" si="27"/>
        <v>12237</v>
      </c>
      <c r="F90" s="247">
        <f t="shared" si="27"/>
        <v>5257</v>
      </c>
      <c r="G90" s="225">
        <f t="shared" si="27"/>
        <v>664</v>
      </c>
      <c r="H90" s="247">
        <f t="shared" si="27"/>
        <v>19</v>
      </c>
      <c r="I90" s="225">
        <f t="shared" si="27"/>
        <v>12531</v>
      </c>
      <c r="J90" s="247">
        <f t="shared" si="27"/>
        <v>4913</v>
      </c>
      <c r="K90" s="225">
        <f t="shared" si="27"/>
        <v>11921</v>
      </c>
      <c r="L90" s="247">
        <f t="shared" si="27"/>
        <v>4892</v>
      </c>
      <c r="M90" s="225">
        <f t="shared" ref="M90:N92" si="28">I90-K90</f>
        <v>610</v>
      </c>
      <c r="N90" s="247">
        <f t="shared" si="28"/>
        <v>21</v>
      </c>
      <c r="O90" s="535">
        <f t="shared" si="23"/>
        <v>316</v>
      </c>
      <c r="P90" s="541">
        <f t="shared" si="23"/>
        <v>365</v>
      </c>
      <c r="Q90" s="549">
        <f t="shared" si="24"/>
        <v>2.6507843301736429</v>
      </c>
      <c r="R90" s="558">
        <f t="shared" si="24"/>
        <v>7.4611610793131637</v>
      </c>
      <c r="S90" s="282">
        <f t="shared" si="25"/>
        <v>2.3277534715617274</v>
      </c>
      <c r="T90" s="567">
        <f t="shared" si="26"/>
        <v>2.4368356500408832</v>
      </c>
      <c r="U90" s="292">
        <f t="shared" si="20"/>
        <v>-0.1090821784791558</v>
      </c>
    </row>
    <row r="91" spans="1:21" ht="14.25" customHeight="1">
      <c r="A91" s="23"/>
      <c r="B91" s="148" t="s">
        <v>91</v>
      </c>
      <c r="C91" s="463">
        <v>10304</v>
      </c>
      <c r="D91" s="469">
        <v>4181</v>
      </c>
      <c r="E91" s="482">
        <v>9640</v>
      </c>
      <c r="F91" s="487">
        <v>4162</v>
      </c>
      <c r="G91" s="499">
        <v>664</v>
      </c>
      <c r="H91" s="509">
        <v>19</v>
      </c>
      <c r="I91" s="226">
        <v>9896</v>
      </c>
      <c r="J91" s="248">
        <v>3856</v>
      </c>
      <c r="K91" s="226">
        <v>9366</v>
      </c>
      <c r="L91" s="248">
        <v>3838</v>
      </c>
      <c r="M91" s="226">
        <f t="shared" si="28"/>
        <v>530</v>
      </c>
      <c r="N91" s="248">
        <f t="shared" si="28"/>
        <v>18</v>
      </c>
      <c r="O91" s="536">
        <f t="shared" si="23"/>
        <v>274</v>
      </c>
      <c r="P91" s="542">
        <f t="shared" si="23"/>
        <v>324</v>
      </c>
      <c r="Q91" s="550">
        <f t="shared" si="24"/>
        <v>2.9254751227845399</v>
      </c>
      <c r="R91" s="559">
        <f t="shared" si="24"/>
        <v>8.4418968212610732</v>
      </c>
      <c r="S91" s="283">
        <f t="shared" si="25"/>
        <v>2.3161941374339259</v>
      </c>
      <c r="T91" s="568">
        <f t="shared" si="26"/>
        <v>2.4403335070349139</v>
      </c>
      <c r="U91" s="574">
        <f t="shared" si="20"/>
        <v>-0.12413936960098804</v>
      </c>
    </row>
    <row r="92" spans="1:21" ht="14.25" customHeight="1">
      <c r="A92" s="23"/>
      <c r="B92" s="149" t="s">
        <v>159</v>
      </c>
      <c r="C92" s="464">
        <v>2526</v>
      </c>
      <c r="D92" s="470">
        <v>1070</v>
      </c>
      <c r="E92" s="302">
        <v>2526</v>
      </c>
      <c r="F92" s="326">
        <v>1070</v>
      </c>
      <c r="G92" s="496" t="s">
        <v>217</v>
      </c>
      <c r="H92" s="507" t="s">
        <v>217</v>
      </c>
      <c r="I92" s="227">
        <v>2560</v>
      </c>
      <c r="J92" s="249">
        <v>1031</v>
      </c>
      <c r="K92" s="227">
        <v>2480</v>
      </c>
      <c r="L92" s="249">
        <v>1028</v>
      </c>
      <c r="M92" s="227">
        <f t="shared" si="28"/>
        <v>80</v>
      </c>
      <c r="N92" s="249">
        <f t="shared" si="28"/>
        <v>3</v>
      </c>
      <c r="O92" s="537">
        <f t="shared" si="23"/>
        <v>46</v>
      </c>
      <c r="P92" s="543">
        <f t="shared" si="23"/>
        <v>42</v>
      </c>
      <c r="Q92" s="268">
        <f t="shared" si="24"/>
        <v>1.8548387096774193</v>
      </c>
      <c r="R92" s="273">
        <f t="shared" si="24"/>
        <v>4.0856031128404666</v>
      </c>
      <c r="S92" s="284">
        <f t="shared" si="25"/>
        <v>2.3607476635514018</v>
      </c>
      <c r="T92" s="569">
        <f t="shared" si="26"/>
        <v>2.4124513618677041</v>
      </c>
      <c r="U92" s="575">
        <f t="shared" si="20"/>
        <v>-5.1703698316302393e-002</v>
      </c>
    </row>
    <row r="93" spans="1:21" ht="14.25" customHeight="1">
      <c r="A93" s="23"/>
      <c r="B93" s="151" t="s">
        <v>160</v>
      </c>
      <c r="C93" s="465">
        <v>71</v>
      </c>
      <c r="D93" s="473">
        <v>25</v>
      </c>
      <c r="E93" s="483">
        <v>71</v>
      </c>
      <c r="F93" s="493">
        <v>25</v>
      </c>
      <c r="G93" s="496" t="s">
        <v>217</v>
      </c>
      <c r="H93" s="507" t="s">
        <v>217</v>
      </c>
      <c r="I93" s="229">
        <v>75</v>
      </c>
      <c r="J93" s="250">
        <v>26</v>
      </c>
      <c r="K93" s="229">
        <v>75</v>
      </c>
      <c r="L93" s="250">
        <v>26</v>
      </c>
      <c r="M93" s="170">
        <v>0</v>
      </c>
      <c r="N93" s="199">
        <v>0</v>
      </c>
      <c r="O93" s="537">
        <f t="shared" si="23"/>
        <v>-4</v>
      </c>
      <c r="P93" s="543">
        <f t="shared" si="23"/>
        <v>-1</v>
      </c>
      <c r="Q93" s="551">
        <f t="shared" si="24"/>
        <v>-5.3333333333333339</v>
      </c>
      <c r="R93" s="560">
        <f t="shared" si="24"/>
        <v>-3.8461538461538463</v>
      </c>
      <c r="S93" s="284">
        <f t="shared" si="25"/>
        <v>2.84</v>
      </c>
      <c r="T93" s="569">
        <f t="shared" si="26"/>
        <v>2.8846153846153846</v>
      </c>
      <c r="U93" s="575">
        <f t="shared" si="20"/>
        <v>-4.4615384615384723e-002</v>
      </c>
    </row>
    <row r="94" spans="1:21" s="23" customFormat="1" ht="14.25" customHeight="1">
      <c r="A94" s="137" t="s">
        <v>28</v>
      </c>
      <c r="B94" s="147"/>
      <c r="C94" s="158">
        <f t="shared" ref="C94:L94" si="29">SUM(C95:C97)</f>
        <v>4201</v>
      </c>
      <c r="D94" s="192">
        <f t="shared" si="29"/>
        <v>1536</v>
      </c>
      <c r="E94" s="225">
        <f t="shared" si="29"/>
        <v>3834</v>
      </c>
      <c r="F94" s="247">
        <f t="shared" si="29"/>
        <v>1520</v>
      </c>
      <c r="G94" s="225">
        <f t="shared" si="29"/>
        <v>367</v>
      </c>
      <c r="H94" s="247">
        <f t="shared" si="29"/>
        <v>16</v>
      </c>
      <c r="I94" s="225">
        <f t="shared" si="29"/>
        <v>4221</v>
      </c>
      <c r="J94" s="247">
        <f t="shared" si="29"/>
        <v>1494</v>
      </c>
      <c r="K94" s="225">
        <f t="shared" si="29"/>
        <v>3996</v>
      </c>
      <c r="L94" s="247">
        <f t="shared" si="29"/>
        <v>1484</v>
      </c>
      <c r="M94" s="225">
        <f>I94-K94</f>
        <v>225</v>
      </c>
      <c r="N94" s="247">
        <f>J94-L94</f>
        <v>10</v>
      </c>
      <c r="O94" s="535">
        <f t="shared" si="23"/>
        <v>-162</v>
      </c>
      <c r="P94" s="541">
        <f t="shared" si="23"/>
        <v>36</v>
      </c>
      <c r="Q94" s="549">
        <f t="shared" si="24"/>
        <v>-4.0540540540540544</v>
      </c>
      <c r="R94" s="558">
        <f t="shared" si="24"/>
        <v>2.4258760107816713</v>
      </c>
      <c r="S94" s="282">
        <f t="shared" si="25"/>
        <v>2.5223684210526316</v>
      </c>
      <c r="T94" s="567">
        <f t="shared" si="26"/>
        <v>2.6927223719676552</v>
      </c>
      <c r="U94" s="292">
        <f t="shared" si="20"/>
        <v>-0.17035395091502359</v>
      </c>
    </row>
    <row r="95" spans="1:21" ht="14.25" customHeight="1">
      <c r="A95" s="23"/>
      <c r="B95" s="148" t="s">
        <v>162</v>
      </c>
      <c r="C95" s="463">
        <v>1228</v>
      </c>
      <c r="D95" s="469">
        <v>470</v>
      </c>
      <c r="E95" s="482">
        <v>1228</v>
      </c>
      <c r="F95" s="487">
        <v>470</v>
      </c>
      <c r="G95" s="496" t="s">
        <v>217</v>
      </c>
      <c r="H95" s="507" t="s">
        <v>217</v>
      </c>
      <c r="I95" s="226">
        <v>1296</v>
      </c>
      <c r="J95" s="248">
        <v>482</v>
      </c>
      <c r="K95" s="226">
        <v>1296</v>
      </c>
      <c r="L95" s="248">
        <v>482</v>
      </c>
      <c r="M95" s="170">
        <v>0</v>
      </c>
      <c r="N95" s="199">
        <v>0</v>
      </c>
      <c r="O95" s="536">
        <f t="shared" si="23"/>
        <v>-68</v>
      </c>
      <c r="P95" s="542">
        <f t="shared" si="23"/>
        <v>-12</v>
      </c>
      <c r="Q95" s="550">
        <f t="shared" si="24"/>
        <v>-5.2469135802469129</v>
      </c>
      <c r="R95" s="559">
        <f t="shared" si="24"/>
        <v>-2.4896265560165975</v>
      </c>
      <c r="S95" s="283">
        <f t="shared" si="25"/>
        <v>2.6127659574468085</v>
      </c>
      <c r="T95" s="568">
        <f t="shared" si="26"/>
        <v>2.6887966804979255</v>
      </c>
      <c r="U95" s="574">
        <f t="shared" si="20"/>
        <v>-7.6030723051117022e-002</v>
      </c>
    </row>
    <row r="96" spans="1:21" ht="14.25" customHeight="1">
      <c r="A96" s="23"/>
      <c r="B96" s="149" t="s">
        <v>134</v>
      </c>
      <c r="C96" s="464">
        <v>1263</v>
      </c>
      <c r="D96" s="470">
        <v>473</v>
      </c>
      <c r="E96" s="302">
        <v>1150</v>
      </c>
      <c r="F96" s="326">
        <v>471</v>
      </c>
      <c r="G96" s="496">
        <v>113</v>
      </c>
      <c r="H96" s="507">
        <v>2</v>
      </c>
      <c r="I96" s="227">
        <v>1251</v>
      </c>
      <c r="J96" s="249">
        <v>473</v>
      </c>
      <c r="K96" s="227">
        <v>1251</v>
      </c>
      <c r="L96" s="249">
        <v>473</v>
      </c>
      <c r="M96" s="170">
        <v>0</v>
      </c>
      <c r="N96" s="199">
        <v>0</v>
      </c>
      <c r="O96" s="537">
        <f t="shared" si="23"/>
        <v>-101</v>
      </c>
      <c r="P96" s="543">
        <f t="shared" si="23"/>
        <v>-2</v>
      </c>
      <c r="Q96" s="268">
        <f t="shared" si="24"/>
        <v>-8.0735411670663471</v>
      </c>
      <c r="R96" s="273">
        <f t="shared" si="24"/>
        <v>-0.42283298097251587</v>
      </c>
      <c r="S96" s="284">
        <f t="shared" si="25"/>
        <v>2.4416135881104033</v>
      </c>
      <c r="T96" s="569">
        <f t="shared" si="26"/>
        <v>2.6448202959830867</v>
      </c>
      <c r="U96" s="575">
        <f t="shared" si="20"/>
        <v>-0.20320670787268336</v>
      </c>
    </row>
    <row r="97" spans="1:31" ht="14.25" customHeight="1">
      <c r="A97" s="23"/>
      <c r="B97" s="151" t="s">
        <v>163</v>
      </c>
      <c r="C97" s="465">
        <v>1710</v>
      </c>
      <c r="D97" s="473">
        <v>593</v>
      </c>
      <c r="E97" s="483">
        <v>1456</v>
      </c>
      <c r="F97" s="493">
        <v>579</v>
      </c>
      <c r="G97" s="498">
        <v>254</v>
      </c>
      <c r="H97" s="508">
        <v>14</v>
      </c>
      <c r="I97" s="229">
        <v>1674</v>
      </c>
      <c r="J97" s="250">
        <v>539</v>
      </c>
      <c r="K97" s="229">
        <v>1449</v>
      </c>
      <c r="L97" s="250">
        <v>529</v>
      </c>
      <c r="M97" s="526">
        <f t="shared" ref="M97:N100" si="30">I97-K97</f>
        <v>225</v>
      </c>
      <c r="N97" s="531">
        <f t="shared" si="30"/>
        <v>10</v>
      </c>
      <c r="O97" s="537">
        <f t="shared" si="23"/>
        <v>7</v>
      </c>
      <c r="P97" s="543">
        <f t="shared" si="23"/>
        <v>50</v>
      </c>
      <c r="Q97" s="551">
        <f t="shared" si="24"/>
        <v>0.48309178743961351</v>
      </c>
      <c r="R97" s="560">
        <f t="shared" si="24"/>
        <v>9.4517958412098295</v>
      </c>
      <c r="S97" s="284">
        <f t="shared" si="25"/>
        <v>2.5146804835924006</v>
      </c>
      <c r="T97" s="569">
        <f t="shared" si="26"/>
        <v>2.7391304347826089</v>
      </c>
      <c r="U97" s="575">
        <f t="shared" si="20"/>
        <v>-0.22444995119020827</v>
      </c>
    </row>
    <row r="98" spans="1:31" s="23" customFormat="1" ht="14.25" customHeight="1">
      <c r="A98" s="137" t="s">
        <v>19</v>
      </c>
      <c r="B98" s="147"/>
      <c r="C98" s="158">
        <f t="shared" ref="C98:L98" si="31">SUM(C99:C102)</f>
        <v>2082</v>
      </c>
      <c r="D98" s="192">
        <f t="shared" si="31"/>
        <v>741</v>
      </c>
      <c r="E98" s="225">
        <f t="shared" si="31"/>
        <v>2020</v>
      </c>
      <c r="F98" s="247">
        <f t="shared" si="31"/>
        <v>737</v>
      </c>
      <c r="G98" s="225">
        <f t="shared" si="31"/>
        <v>62</v>
      </c>
      <c r="H98" s="247">
        <f t="shared" si="31"/>
        <v>4</v>
      </c>
      <c r="I98" s="225">
        <f t="shared" si="31"/>
        <v>2299</v>
      </c>
      <c r="J98" s="247">
        <f t="shared" si="31"/>
        <v>755</v>
      </c>
      <c r="K98" s="225">
        <f t="shared" si="31"/>
        <v>2242</v>
      </c>
      <c r="L98" s="247">
        <f t="shared" si="31"/>
        <v>751</v>
      </c>
      <c r="M98" s="225">
        <f t="shared" si="30"/>
        <v>57</v>
      </c>
      <c r="N98" s="247">
        <f t="shared" si="30"/>
        <v>4</v>
      </c>
      <c r="O98" s="535">
        <f t="shared" si="23"/>
        <v>-222</v>
      </c>
      <c r="P98" s="541">
        <f t="shared" si="23"/>
        <v>-14</v>
      </c>
      <c r="Q98" s="549">
        <f t="shared" si="24"/>
        <v>-9.9018733273862622</v>
      </c>
      <c r="R98" s="558">
        <f t="shared" si="24"/>
        <v>-1.8641810918774968</v>
      </c>
      <c r="S98" s="282">
        <f t="shared" si="25"/>
        <v>2.7408412483039348</v>
      </c>
      <c r="T98" s="567">
        <f t="shared" si="26"/>
        <v>2.9853528628495338</v>
      </c>
      <c r="U98" s="292">
        <f t="shared" si="20"/>
        <v>-0.244511614545599</v>
      </c>
    </row>
    <row r="99" spans="1:31" ht="14.25" customHeight="1">
      <c r="A99" s="23"/>
      <c r="B99" s="148" t="s">
        <v>164</v>
      </c>
      <c r="C99" s="463">
        <v>604</v>
      </c>
      <c r="D99" s="469">
        <v>208</v>
      </c>
      <c r="E99" s="479">
        <v>559</v>
      </c>
      <c r="F99" s="490">
        <v>206</v>
      </c>
      <c r="G99" s="499">
        <v>45</v>
      </c>
      <c r="H99" s="509">
        <v>2</v>
      </c>
      <c r="I99" s="226">
        <v>649</v>
      </c>
      <c r="J99" s="248">
        <v>212</v>
      </c>
      <c r="K99" s="226">
        <v>612</v>
      </c>
      <c r="L99" s="248">
        <v>210</v>
      </c>
      <c r="M99" s="226">
        <f t="shared" si="30"/>
        <v>37</v>
      </c>
      <c r="N99" s="248">
        <f t="shared" si="30"/>
        <v>2</v>
      </c>
      <c r="O99" s="536">
        <f t="shared" si="23"/>
        <v>-53</v>
      </c>
      <c r="P99" s="542">
        <f t="shared" si="23"/>
        <v>-4</v>
      </c>
      <c r="Q99" s="550">
        <f t="shared" si="24"/>
        <v>-8.6601307189542478</v>
      </c>
      <c r="R99" s="559">
        <f t="shared" si="24"/>
        <v>-1.9047619047619049</v>
      </c>
      <c r="S99" s="283">
        <f t="shared" si="25"/>
        <v>2.7135922330097086</v>
      </c>
      <c r="T99" s="568">
        <f t="shared" si="26"/>
        <v>2.9142857142857141</v>
      </c>
      <c r="U99" s="574">
        <f t="shared" si="20"/>
        <v>-0.2006934812760055</v>
      </c>
    </row>
    <row r="100" spans="1:31" ht="14.25" customHeight="1">
      <c r="A100" s="23"/>
      <c r="B100" s="149" t="s">
        <v>165</v>
      </c>
      <c r="C100" s="464">
        <v>634</v>
      </c>
      <c r="D100" s="470">
        <v>236</v>
      </c>
      <c r="E100" s="480">
        <v>617</v>
      </c>
      <c r="F100" s="491">
        <v>234</v>
      </c>
      <c r="G100" s="496">
        <v>17</v>
      </c>
      <c r="H100" s="507">
        <v>2</v>
      </c>
      <c r="I100" s="227">
        <v>695</v>
      </c>
      <c r="J100" s="249">
        <v>238</v>
      </c>
      <c r="K100" s="227">
        <v>675</v>
      </c>
      <c r="L100" s="249">
        <v>236</v>
      </c>
      <c r="M100" s="227">
        <f t="shared" si="30"/>
        <v>20</v>
      </c>
      <c r="N100" s="249">
        <f t="shared" si="30"/>
        <v>2</v>
      </c>
      <c r="O100" s="537">
        <f t="shared" si="23"/>
        <v>-58</v>
      </c>
      <c r="P100" s="543">
        <f t="shared" si="23"/>
        <v>-2</v>
      </c>
      <c r="Q100" s="268">
        <f t="shared" si="24"/>
        <v>-8.5925925925925917</v>
      </c>
      <c r="R100" s="273">
        <f t="shared" si="24"/>
        <v>-0.84745762711864403</v>
      </c>
      <c r="S100" s="284">
        <f t="shared" si="25"/>
        <v>2.6367521367521367</v>
      </c>
      <c r="T100" s="569">
        <f t="shared" si="26"/>
        <v>2.8601694915254239</v>
      </c>
      <c r="U100" s="575">
        <f t="shared" si="20"/>
        <v>-0.22341735477328717</v>
      </c>
    </row>
    <row r="101" spans="1:31" ht="14.25" customHeight="1">
      <c r="A101" s="23"/>
      <c r="B101" s="149" t="s">
        <v>166</v>
      </c>
      <c r="C101" s="465">
        <v>362</v>
      </c>
      <c r="D101" s="473">
        <v>121</v>
      </c>
      <c r="E101" s="481">
        <v>362</v>
      </c>
      <c r="F101" s="492">
        <v>121</v>
      </c>
      <c r="G101" s="496" t="s">
        <v>217</v>
      </c>
      <c r="H101" s="507" t="s">
        <v>217</v>
      </c>
      <c r="I101" s="229">
        <v>405</v>
      </c>
      <c r="J101" s="250">
        <v>122</v>
      </c>
      <c r="K101" s="229">
        <v>405</v>
      </c>
      <c r="L101" s="250">
        <v>122</v>
      </c>
      <c r="M101" s="170">
        <v>0</v>
      </c>
      <c r="N101" s="199">
        <v>0</v>
      </c>
      <c r="O101" s="537">
        <f t="shared" si="23"/>
        <v>-43</v>
      </c>
      <c r="P101" s="543">
        <f t="shared" si="23"/>
        <v>-1</v>
      </c>
      <c r="Q101" s="268">
        <f t="shared" si="24"/>
        <v>-10.617283950617285</v>
      </c>
      <c r="R101" s="273">
        <f t="shared" si="24"/>
        <v>-0.81967213114754101</v>
      </c>
      <c r="S101" s="284">
        <f t="shared" si="25"/>
        <v>2.9917355371900825</v>
      </c>
      <c r="T101" s="569">
        <f t="shared" si="26"/>
        <v>3.319672131147541</v>
      </c>
      <c r="U101" s="575">
        <f t="shared" si="20"/>
        <v>-0.32793659395745856</v>
      </c>
    </row>
    <row r="102" spans="1:31" ht="14.25" customHeight="1">
      <c r="A102" s="23"/>
      <c r="B102" s="151" t="s">
        <v>167</v>
      </c>
      <c r="C102" s="465">
        <v>482</v>
      </c>
      <c r="D102" s="473">
        <v>176</v>
      </c>
      <c r="E102" s="481">
        <v>482</v>
      </c>
      <c r="F102" s="492">
        <v>176</v>
      </c>
      <c r="G102" s="496" t="s">
        <v>217</v>
      </c>
      <c r="H102" s="507" t="s">
        <v>217</v>
      </c>
      <c r="I102" s="229">
        <v>550</v>
      </c>
      <c r="J102" s="250">
        <v>183</v>
      </c>
      <c r="K102" s="229">
        <v>550</v>
      </c>
      <c r="L102" s="250">
        <v>183</v>
      </c>
      <c r="M102" s="170">
        <v>0</v>
      </c>
      <c r="N102" s="199">
        <v>0</v>
      </c>
      <c r="O102" s="537">
        <f t="shared" si="23"/>
        <v>-68</v>
      </c>
      <c r="P102" s="543">
        <f t="shared" si="23"/>
        <v>-7</v>
      </c>
      <c r="Q102" s="551">
        <f t="shared" si="24"/>
        <v>-12.363636363636363</v>
      </c>
      <c r="R102" s="560">
        <f t="shared" si="24"/>
        <v>-3.8251366120218582</v>
      </c>
      <c r="S102" s="284">
        <f t="shared" si="25"/>
        <v>2.7386363636363638</v>
      </c>
      <c r="T102" s="569">
        <f t="shared" si="26"/>
        <v>3.0054644808743167</v>
      </c>
      <c r="U102" s="575">
        <f t="shared" si="20"/>
        <v>-0.26682811723795297</v>
      </c>
    </row>
    <row r="103" spans="1:31" s="23" customFormat="1" ht="14.25" customHeight="1">
      <c r="A103" s="137" t="s">
        <v>31</v>
      </c>
      <c r="B103" s="147"/>
      <c r="C103" s="158">
        <f t="shared" ref="C103:L103" si="32">SUM(C104:C107)</f>
        <v>8685</v>
      </c>
      <c r="D103" s="192">
        <f t="shared" si="32"/>
        <v>3323</v>
      </c>
      <c r="E103" s="225">
        <f t="shared" si="32"/>
        <v>8396</v>
      </c>
      <c r="F103" s="247">
        <f t="shared" si="32"/>
        <v>3316</v>
      </c>
      <c r="G103" s="225">
        <f t="shared" si="32"/>
        <v>289</v>
      </c>
      <c r="H103" s="247">
        <f t="shared" si="32"/>
        <v>7</v>
      </c>
      <c r="I103" s="225">
        <f t="shared" si="32"/>
        <v>9464</v>
      </c>
      <c r="J103" s="247">
        <f t="shared" si="32"/>
        <v>3340</v>
      </c>
      <c r="K103" s="225">
        <f t="shared" si="32"/>
        <v>9205</v>
      </c>
      <c r="L103" s="247">
        <f t="shared" si="32"/>
        <v>3335</v>
      </c>
      <c r="M103" s="225">
        <f>I103-K103</f>
        <v>259</v>
      </c>
      <c r="N103" s="247">
        <f>J103-L103</f>
        <v>5</v>
      </c>
      <c r="O103" s="535">
        <f t="shared" si="23"/>
        <v>-809</v>
      </c>
      <c r="P103" s="541">
        <f t="shared" si="23"/>
        <v>-19</v>
      </c>
      <c r="Q103" s="549">
        <f t="shared" si="24"/>
        <v>-8.7887017925040745</v>
      </c>
      <c r="R103" s="558">
        <f t="shared" si="24"/>
        <v>-0.56971514242878563</v>
      </c>
      <c r="S103" s="282">
        <f t="shared" si="25"/>
        <v>2.5319662243667067</v>
      </c>
      <c r="T103" s="567">
        <f t="shared" si="26"/>
        <v>2.760119940029985</v>
      </c>
      <c r="U103" s="292">
        <f t="shared" si="20"/>
        <v>-0.22815371566327824</v>
      </c>
    </row>
    <row r="104" spans="1:31" ht="14.25" customHeight="1">
      <c r="A104" s="23"/>
      <c r="B104" s="148" t="s">
        <v>168</v>
      </c>
      <c r="C104" s="463">
        <v>3414</v>
      </c>
      <c r="D104" s="469">
        <v>1275</v>
      </c>
      <c r="E104" s="482">
        <v>3414</v>
      </c>
      <c r="F104" s="487">
        <v>1275</v>
      </c>
      <c r="G104" s="496" t="s">
        <v>217</v>
      </c>
      <c r="H104" s="507" t="s">
        <v>217</v>
      </c>
      <c r="I104" s="226">
        <v>3685</v>
      </c>
      <c r="J104" s="248">
        <v>1266</v>
      </c>
      <c r="K104" s="226">
        <v>3685</v>
      </c>
      <c r="L104" s="248">
        <v>1266</v>
      </c>
      <c r="M104" s="170">
        <v>0</v>
      </c>
      <c r="N104" s="199">
        <v>0</v>
      </c>
      <c r="O104" s="536">
        <f t="shared" si="23"/>
        <v>-271</v>
      </c>
      <c r="P104" s="542">
        <f t="shared" si="23"/>
        <v>9</v>
      </c>
      <c r="Q104" s="550">
        <f t="shared" si="24"/>
        <v>-7.3541383989145181</v>
      </c>
      <c r="R104" s="559">
        <f t="shared" si="24"/>
        <v>0.7109004739336493</v>
      </c>
      <c r="S104" s="283">
        <f t="shared" si="25"/>
        <v>2.6776470588235295</v>
      </c>
      <c r="T104" s="568">
        <f t="shared" si="26"/>
        <v>2.910742496050553</v>
      </c>
      <c r="U104" s="574">
        <f t="shared" si="20"/>
        <v>-0.23309543722702353</v>
      </c>
    </row>
    <row r="105" spans="1:31" ht="14.25" customHeight="1">
      <c r="A105" s="23"/>
      <c r="B105" s="149" t="s">
        <v>169</v>
      </c>
      <c r="C105" s="464">
        <v>3462</v>
      </c>
      <c r="D105" s="470">
        <v>1386</v>
      </c>
      <c r="E105" s="302">
        <v>3300</v>
      </c>
      <c r="F105" s="326">
        <v>1381</v>
      </c>
      <c r="G105" s="496">
        <v>162</v>
      </c>
      <c r="H105" s="507">
        <v>5</v>
      </c>
      <c r="I105" s="227">
        <v>3814</v>
      </c>
      <c r="J105" s="249">
        <v>1411</v>
      </c>
      <c r="K105" s="227">
        <v>3686</v>
      </c>
      <c r="L105" s="249">
        <v>1408</v>
      </c>
      <c r="M105" s="227">
        <f>I105-K105</f>
        <v>128</v>
      </c>
      <c r="N105" s="249">
        <f>J105-L105</f>
        <v>3</v>
      </c>
      <c r="O105" s="537">
        <f t="shared" si="23"/>
        <v>-386</v>
      </c>
      <c r="P105" s="543">
        <f t="shared" si="23"/>
        <v>-27</v>
      </c>
      <c r="Q105" s="268">
        <f t="shared" si="24"/>
        <v>-10.472056429734129</v>
      </c>
      <c r="R105" s="273">
        <f t="shared" si="24"/>
        <v>-1.9176136363636365</v>
      </c>
      <c r="S105" s="284">
        <f t="shared" si="25"/>
        <v>2.3895727733526431</v>
      </c>
      <c r="T105" s="569">
        <f t="shared" si="26"/>
        <v>2.6178977272727271</v>
      </c>
      <c r="U105" s="575">
        <f t="shared" si="20"/>
        <v>-0.22832495392008401</v>
      </c>
    </row>
    <row r="106" spans="1:31" ht="14.25" customHeight="1">
      <c r="A106" s="23"/>
      <c r="B106" s="149" t="s">
        <v>8</v>
      </c>
      <c r="C106" s="465">
        <v>1515</v>
      </c>
      <c r="D106" s="473">
        <v>596</v>
      </c>
      <c r="E106" s="301">
        <v>1515</v>
      </c>
      <c r="F106" s="493">
        <v>596</v>
      </c>
      <c r="G106" s="496" t="s">
        <v>217</v>
      </c>
      <c r="H106" s="507" t="s">
        <v>217</v>
      </c>
      <c r="I106" s="229">
        <v>1634</v>
      </c>
      <c r="J106" s="250">
        <v>588</v>
      </c>
      <c r="K106" s="229">
        <v>1634</v>
      </c>
      <c r="L106" s="250">
        <v>588</v>
      </c>
      <c r="M106" s="170">
        <v>0</v>
      </c>
      <c r="N106" s="199">
        <v>0</v>
      </c>
      <c r="O106" s="537">
        <f t="shared" si="23"/>
        <v>-119</v>
      </c>
      <c r="P106" s="543">
        <f t="shared" si="23"/>
        <v>8</v>
      </c>
      <c r="Q106" s="268">
        <f t="shared" si="24"/>
        <v>-7.282741738066095</v>
      </c>
      <c r="R106" s="273">
        <f t="shared" si="24"/>
        <v>1.3605442176870748</v>
      </c>
      <c r="S106" s="284">
        <f t="shared" si="25"/>
        <v>2.5419463087248322</v>
      </c>
      <c r="T106" s="569">
        <f t="shared" si="26"/>
        <v>2.7789115646258504</v>
      </c>
      <c r="U106" s="575">
        <f t="shared" si="20"/>
        <v>-0.23696525590101825</v>
      </c>
    </row>
    <row r="107" spans="1:31" ht="14.25" customHeight="1">
      <c r="A107" s="23"/>
      <c r="B107" s="151" t="s">
        <v>170</v>
      </c>
      <c r="C107" s="465">
        <v>294</v>
      </c>
      <c r="D107" s="473">
        <v>66</v>
      </c>
      <c r="E107" s="478">
        <v>167</v>
      </c>
      <c r="F107" s="489">
        <v>64</v>
      </c>
      <c r="G107" s="500">
        <v>127</v>
      </c>
      <c r="H107" s="510">
        <v>2</v>
      </c>
      <c r="I107" s="233">
        <v>331</v>
      </c>
      <c r="J107" s="254">
        <v>75</v>
      </c>
      <c r="K107" s="233">
        <v>200</v>
      </c>
      <c r="L107" s="254">
        <v>73</v>
      </c>
      <c r="M107" s="233">
        <f>I107-K107</f>
        <v>131</v>
      </c>
      <c r="N107" s="254">
        <f>J107-L107</f>
        <v>2</v>
      </c>
      <c r="O107" s="537">
        <f t="shared" si="23"/>
        <v>-33</v>
      </c>
      <c r="P107" s="543">
        <f t="shared" si="23"/>
        <v>-9</v>
      </c>
      <c r="Q107" s="269">
        <f t="shared" si="24"/>
        <v>-16.5</v>
      </c>
      <c r="R107" s="275">
        <f t="shared" si="24"/>
        <v>-12.328767123287671</v>
      </c>
      <c r="S107" s="285">
        <f t="shared" si="25"/>
        <v>2.609375</v>
      </c>
      <c r="T107" s="570">
        <f t="shared" si="26"/>
        <v>2.7397260273972601</v>
      </c>
      <c r="U107" s="576">
        <f t="shared" si="20"/>
        <v>-0.13035102739726012</v>
      </c>
    </row>
    <row r="108" spans="1:31" s="132" customFormat="1" ht="13.5" customHeight="1">
      <c r="A108" s="139"/>
      <c r="B108" s="139"/>
      <c r="C108" s="139"/>
      <c r="D108" s="139"/>
      <c r="E108" s="23"/>
      <c r="F108" s="23"/>
      <c r="G108" s="23"/>
      <c r="H108" s="23"/>
      <c r="K108" s="23"/>
      <c r="L108" s="23"/>
      <c r="M108" s="23"/>
      <c r="N108" s="23"/>
      <c r="O108" s="258"/>
      <c r="P108" s="277"/>
      <c r="Q108" s="258"/>
      <c r="R108" s="277"/>
      <c r="S108" s="259"/>
      <c r="T108" s="362"/>
    </row>
    <row r="109" spans="1:31" s="132" customFormat="1" ht="13.5" customHeight="1">
      <c r="E109" s="23"/>
      <c r="F109" s="23"/>
      <c r="G109" s="23"/>
      <c r="H109" s="23"/>
      <c r="K109" s="23"/>
      <c r="L109" s="23"/>
      <c r="M109" s="23"/>
      <c r="N109" s="23"/>
      <c r="O109" s="259"/>
      <c r="P109" s="278"/>
      <c r="Q109" s="259"/>
      <c r="R109" s="278"/>
      <c r="S109" s="259"/>
      <c r="T109" s="364"/>
    </row>
    <row r="110" spans="1:31" ht="21.75" customHeight="1">
      <c r="A110" s="7" t="s">
        <v>47</v>
      </c>
      <c r="B110" s="143"/>
      <c r="O110" s="28"/>
      <c r="P110" s="28"/>
      <c r="Q110" s="28"/>
      <c r="R110" s="28"/>
      <c r="U110" s="23"/>
    </row>
    <row r="111" spans="1:31" s="3" customFormat="1" ht="26.25" customHeight="1">
      <c r="A111" s="20" t="s">
        <v>10</v>
      </c>
      <c r="B111" s="8"/>
      <c r="C111" s="17" t="s">
        <v>56</v>
      </c>
      <c r="D111" s="26"/>
      <c r="E111" s="26"/>
      <c r="F111" s="26"/>
      <c r="G111" s="26"/>
      <c r="H111" s="42"/>
      <c r="I111" s="26" t="s">
        <v>221</v>
      </c>
      <c r="J111" s="26"/>
      <c r="K111" s="26"/>
      <c r="L111" s="26"/>
      <c r="M111" s="26"/>
      <c r="N111" s="42"/>
      <c r="O111" s="50" t="s">
        <v>85</v>
      </c>
      <c r="P111" s="60"/>
      <c r="Q111" s="60"/>
      <c r="R111" s="60"/>
      <c r="S111" s="60"/>
      <c r="T111" s="60"/>
      <c r="U111" s="60"/>
      <c r="V111" s="104"/>
      <c r="W111" s="104"/>
      <c r="X111" s="1"/>
      <c r="Y111" s="1"/>
      <c r="Z111" s="1"/>
      <c r="AA111" s="1"/>
      <c r="AB111" s="1"/>
      <c r="AC111" s="1"/>
      <c r="AD111" s="1"/>
      <c r="AE111" s="1"/>
    </row>
    <row r="112" spans="1:31" s="3" customFormat="1" ht="26.25" customHeight="1">
      <c r="A112" s="108"/>
      <c r="B112" s="9"/>
      <c r="C112" s="17" t="s">
        <v>49</v>
      </c>
      <c r="D112" s="26"/>
      <c r="E112" s="17" t="s">
        <v>85</v>
      </c>
      <c r="F112" s="26"/>
      <c r="G112" s="86" t="s">
        <v>226</v>
      </c>
      <c r="H112" s="112"/>
      <c r="I112" s="17" t="s">
        <v>49</v>
      </c>
      <c r="J112" s="26"/>
      <c r="K112" s="17" t="s">
        <v>85</v>
      </c>
      <c r="L112" s="26"/>
      <c r="M112" s="86" t="s">
        <v>226</v>
      </c>
      <c r="N112" s="112"/>
      <c r="O112" s="50" t="s">
        <v>71</v>
      </c>
      <c r="P112" s="57"/>
      <c r="Q112" s="60" t="s">
        <v>72</v>
      </c>
      <c r="R112" s="60"/>
      <c r="S112" s="50" t="s">
        <v>59</v>
      </c>
      <c r="T112" s="60"/>
      <c r="U112" s="60"/>
      <c r="V112" s="104"/>
      <c r="W112" s="104"/>
      <c r="X112" s="1"/>
      <c r="Y112" s="1"/>
      <c r="Z112" s="1"/>
      <c r="AA112" s="1"/>
      <c r="AB112" s="1"/>
      <c r="AC112" s="1"/>
      <c r="AD112" s="1"/>
      <c r="AE112" s="1"/>
    </row>
    <row r="113" spans="1:31" s="3" customFormat="1" ht="26.25" customHeight="1">
      <c r="A113" s="108"/>
      <c r="B113" s="9"/>
      <c r="C113" s="18" t="s">
        <v>16</v>
      </c>
      <c r="D113" s="18" t="s">
        <v>61</v>
      </c>
      <c r="E113" s="18" t="s">
        <v>16</v>
      </c>
      <c r="F113" s="18" t="s">
        <v>61</v>
      </c>
      <c r="G113" s="18" t="s">
        <v>16</v>
      </c>
      <c r="H113" s="18" t="s">
        <v>61</v>
      </c>
      <c r="I113" s="18" t="s">
        <v>16</v>
      </c>
      <c r="J113" s="18" t="s">
        <v>61</v>
      </c>
      <c r="K113" s="18" t="s">
        <v>16</v>
      </c>
      <c r="L113" s="18" t="s">
        <v>61</v>
      </c>
      <c r="M113" s="18" t="s">
        <v>16</v>
      </c>
      <c r="N113" s="18" t="s">
        <v>61</v>
      </c>
      <c r="O113" s="51" t="s">
        <v>33</v>
      </c>
      <c r="P113" s="51" t="s">
        <v>70</v>
      </c>
      <c r="Q113" s="51" t="s">
        <v>33</v>
      </c>
      <c r="R113" s="51" t="s">
        <v>70</v>
      </c>
      <c r="S113" s="70" t="s">
        <v>21</v>
      </c>
      <c r="T113" s="75"/>
      <c r="U113" s="80" t="s">
        <v>23</v>
      </c>
      <c r="V113" s="104"/>
      <c r="W113" s="104"/>
      <c r="X113" s="1"/>
      <c r="Y113" s="1"/>
      <c r="Z113" s="1"/>
      <c r="AA113" s="1"/>
      <c r="AB113" s="1"/>
      <c r="AC113" s="1"/>
      <c r="AD113" s="1"/>
      <c r="AE113" s="1"/>
    </row>
    <row r="114" spans="1:31" s="3" customFormat="1" ht="26.25" customHeight="1">
      <c r="A114" s="458"/>
      <c r="B114" s="10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52"/>
      <c r="P114" s="52"/>
      <c r="Q114" s="52"/>
      <c r="R114" s="52"/>
      <c r="S114" s="52" t="s">
        <v>74</v>
      </c>
      <c r="T114" s="52" t="s">
        <v>76</v>
      </c>
      <c r="U114" s="70"/>
      <c r="V114" s="104"/>
      <c r="W114" s="104"/>
      <c r="X114" s="1"/>
      <c r="Y114" s="1"/>
      <c r="Z114" s="1"/>
      <c r="AA114" s="1"/>
      <c r="AB114" s="1"/>
      <c r="AC114" s="1"/>
      <c r="AD114" s="1"/>
      <c r="AE114" s="1"/>
    </row>
    <row r="115" spans="1:31" ht="15" customHeight="1">
      <c r="A115" s="23"/>
      <c r="B115" s="11"/>
      <c r="C115" s="20"/>
      <c r="D115" s="20"/>
      <c r="E115" s="38"/>
      <c r="F115" s="8"/>
      <c r="G115" s="20"/>
      <c r="H115" s="8"/>
      <c r="I115" s="20"/>
      <c r="J115" s="8"/>
      <c r="K115" s="20"/>
      <c r="L115" s="8"/>
      <c r="M115" s="20"/>
      <c r="N115" s="8"/>
      <c r="O115" s="35"/>
      <c r="P115" s="35"/>
      <c r="Q115" s="71"/>
      <c r="R115" s="76"/>
      <c r="S115" s="81"/>
      <c r="U115" s="23"/>
    </row>
    <row r="116" spans="1:31" ht="15" customHeight="1">
      <c r="A116" s="136" t="s">
        <v>1</v>
      </c>
      <c r="B116" s="12"/>
      <c r="C116" s="21">
        <f t="shared" ref="C116:R116" si="33">C7</f>
        <v>116228</v>
      </c>
      <c r="D116" s="13">
        <f t="shared" si="33"/>
        <v>48121</v>
      </c>
      <c r="E116" s="126">
        <f t="shared" si="33"/>
        <v>113424</v>
      </c>
      <c r="F116" s="13">
        <f t="shared" si="33"/>
        <v>48009</v>
      </c>
      <c r="G116" s="22">
        <f t="shared" si="33"/>
        <v>2804</v>
      </c>
      <c r="H116" s="30">
        <f t="shared" si="33"/>
        <v>112</v>
      </c>
      <c r="I116" s="21">
        <f t="shared" si="33"/>
        <v>118919</v>
      </c>
      <c r="J116" s="13">
        <f t="shared" si="33"/>
        <v>46390</v>
      </c>
      <c r="K116" s="21">
        <f t="shared" si="33"/>
        <v>116746</v>
      </c>
      <c r="L116" s="13">
        <f t="shared" si="33"/>
        <v>46301</v>
      </c>
      <c r="M116" s="21">
        <f t="shared" si="33"/>
        <v>2173</v>
      </c>
      <c r="N116" s="13">
        <f t="shared" si="33"/>
        <v>89</v>
      </c>
      <c r="O116" s="534">
        <f t="shared" si="33"/>
        <v>-3322</v>
      </c>
      <c r="P116" s="534">
        <f t="shared" si="33"/>
        <v>1708</v>
      </c>
      <c r="Q116" s="64">
        <f t="shared" si="33"/>
        <v>-2.8454936357562572</v>
      </c>
      <c r="R116" s="67">
        <f t="shared" si="33"/>
        <v>3.6889052072309454</v>
      </c>
      <c r="S116" s="82">
        <f>E116/F116</f>
        <v>2.3625570205586452</v>
      </c>
      <c r="T116" s="571">
        <f>K116/L116</f>
        <v>2.5214574199261355</v>
      </c>
      <c r="U116" s="577">
        <f>S116-T116</f>
        <v>-0.15890039936749023</v>
      </c>
    </row>
    <row r="117" spans="1:31" ht="15" customHeight="1">
      <c r="A117" s="23"/>
      <c r="B117" s="13"/>
      <c r="C117" s="21"/>
      <c r="D117" s="13"/>
      <c r="E117" s="126"/>
      <c r="F117" s="13"/>
      <c r="G117" s="21"/>
      <c r="H117" s="13"/>
      <c r="I117" s="21"/>
      <c r="J117" s="13"/>
      <c r="K117" s="21"/>
      <c r="L117" s="13"/>
      <c r="M117" s="21"/>
      <c r="N117" s="13"/>
      <c r="O117" s="534"/>
      <c r="P117" s="534"/>
      <c r="Q117" s="64"/>
      <c r="R117" s="67"/>
      <c r="S117" s="82"/>
      <c r="T117" s="571"/>
      <c r="U117" s="577"/>
    </row>
    <row r="118" spans="1:31" ht="15" customHeight="1">
      <c r="A118" s="23"/>
      <c r="B118" s="12" t="s">
        <v>90</v>
      </c>
      <c r="C118" s="22">
        <f t="shared" ref="C118:R120" si="34">C9</f>
        <v>81971</v>
      </c>
      <c r="D118" s="30">
        <f t="shared" si="34"/>
        <v>34621</v>
      </c>
      <c r="E118" s="46">
        <f t="shared" si="34"/>
        <v>79899</v>
      </c>
      <c r="F118" s="30">
        <f t="shared" si="34"/>
        <v>34539</v>
      </c>
      <c r="G118" s="22">
        <f t="shared" si="34"/>
        <v>2072</v>
      </c>
      <c r="H118" s="30">
        <f t="shared" si="34"/>
        <v>82</v>
      </c>
      <c r="I118" s="22">
        <f t="shared" si="34"/>
        <v>82655</v>
      </c>
      <c r="J118" s="30">
        <f t="shared" si="34"/>
        <v>32944</v>
      </c>
      <c r="K118" s="22">
        <f t="shared" si="34"/>
        <v>81091</v>
      </c>
      <c r="L118" s="30">
        <f t="shared" si="34"/>
        <v>32882</v>
      </c>
      <c r="M118" s="22">
        <f t="shared" si="34"/>
        <v>1564</v>
      </c>
      <c r="N118" s="30">
        <f t="shared" si="34"/>
        <v>62</v>
      </c>
      <c r="O118" s="534">
        <f t="shared" si="34"/>
        <v>-1192</v>
      </c>
      <c r="P118" s="534">
        <f t="shared" si="34"/>
        <v>1657</v>
      </c>
      <c r="Q118" s="64">
        <f t="shared" si="34"/>
        <v>-1.4699535090207299</v>
      </c>
      <c r="R118" s="67">
        <f t="shared" si="34"/>
        <v>5.0392311903168912</v>
      </c>
      <c r="S118" s="82">
        <f>E118/F118</f>
        <v>2.3132980109441501</v>
      </c>
      <c r="T118" s="571">
        <f>K118/L118</f>
        <v>2.4661212821604526</v>
      </c>
      <c r="U118" s="577">
        <f>S118-T118</f>
        <v>-0.15282327121630246</v>
      </c>
    </row>
    <row r="119" spans="1:31" ht="15" customHeight="1">
      <c r="A119" s="23"/>
      <c r="B119" s="12" t="s">
        <v>4</v>
      </c>
      <c r="C119" s="22">
        <f t="shared" si="34"/>
        <v>25960</v>
      </c>
      <c r="D119" s="30">
        <f t="shared" si="34"/>
        <v>10169</v>
      </c>
      <c r="E119" s="46">
        <f t="shared" si="34"/>
        <v>25497</v>
      </c>
      <c r="F119" s="30">
        <f t="shared" si="34"/>
        <v>10150</v>
      </c>
      <c r="G119" s="22">
        <f t="shared" si="34"/>
        <v>463</v>
      </c>
      <c r="H119" s="30">
        <f t="shared" si="34"/>
        <v>19</v>
      </c>
      <c r="I119" s="22">
        <f t="shared" si="34"/>
        <v>26744</v>
      </c>
      <c r="J119" s="30">
        <f t="shared" si="34"/>
        <v>9859</v>
      </c>
      <c r="K119" s="22">
        <f t="shared" si="34"/>
        <v>26405</v>
      </c>
      <c r="L119" s="30">
        <f t="shared" si="34"/>
        <v>9844</v>
      </c>
      <c r="M119" s="22">
        <f t="shared" si="34"/>
        <v>339</v>
      </c>
      <c r="N119" s="30">
        <f t="shared" si="34"/>
        <v>15</v>
      </c>
      <c r="O119" s="534">
        <f t="shared" si="34"/>
        <v>-908</v>
      </c>
      <c r="P119" s="534">
        <f t="shared" si="34"/>
        <v>306</v>
      </c>
      <c r="Q119" s="64">
        <f t="shared" si="34"/>
        <v>-3.4387426623745507</v>
      </c>
      <c r="R119" s="67">
        <f t="shared" si="34"/>
        <v>3.1084924827305973</v>
      </c>
      <c r="S119" s="82">
        <f>E119/F119</f>
        <v>2.5120197044334978</v>
      </c>
      <c r="T119" s="571">
        <f>K119/L119</f>
        <v>2.6823445753758635</v>
      </c>
      <c r="U119" s="577">
        <f>S119-T119</f>
        <v>-0.1703248709423657</v>
      </c>
    </row>
    <row r="120" spans="1:31" ht="15" customHeight="1">
      <c r="A120" s="23"/>
      <c r="B120" s="12" t="s">
        <v>93</v>
      </c>
      <c r="C120" s="22">
        <f t="shared" si="34"/>
        <v>8297</v>
      </c>
      <c r="D120" s="30">
        <f t="shared" si="34"/>
        <v>3331</v>
      </c>
      <c r="E120" s="46">
        <f t="shared" si="34"/>
        <v>8028</v>
      </c>
      <c r="F120" s="30">
        <f t="shared" si="34"/>
        <v>3320</v>
      </c>
      <c r="G120" s="22">
        <f t="shared" si="34"/>
        <v>269</v>
      </c>
      <c r="H120" s="30">
        <f t="shared" si="34"/>
        <v>11</v>
      </c>
      <c r="I120" s="22">
        <f t="shared" si="34"/>
        <v>9520</v>
      </c>
      <c r="J120" s="30">
        <f t="shared" si="34"/>
        <v>3587</v>
      </c>
      <c r="K120" s="22">
        <f t="shared" si="34"/>
        <v>9250</v>
      </c>
      <c r="L120" s="30">
        <f t="shared" si="34"/>
        <v>3575</v>
      </c>
      <c r="M120" s="22">
        <f t="shared" si="34"/>
        <v>270</v>
      </c>
      <c r="N120" s="30">
        <f t="shared" si="34"/>
        <v>12</v>
      </c>
      <c r="O120" s="534">
        <f t="shared" si="34"/>
        <v>-1222</v>
      </c>
      <c r="P120" s="534">
        <f t="shared" si="34"/>
        <v>-255</v>
      </c>
      <c r="Q120" s="64">
        <f t="shared" si="34"/>
        <v>-13.210810810810811</v>
      </c>
      <c r="R120" s="67">
        <f t="shared" si="34"/>
        <v>-7.1328671328671325</v>
      </c>
      <c r="S120" s="82">
        <f>E120/F120</f>
        <v>2.4180722891566266</v>
      </c>
      <c r="T120" s="571">
        <f>K120/L120</f>
        <v>2.5874125874125875</v>
      </c>
      <c r="U120" s="577">
        <f>S120-T120</f>
        <v>-0.16934029825596086</v>
      </c>
    </row>
    <row r="121" spans="1:31" ht="15" customHeight="1">
      <c r="A121" s="23"/>
      <c r="B121" s="12"/>
      <c r="C121" s="23"/>
      <c r="D121" s="11"/>
      <c r="E121" s="88"/>
      <c r="F121" s="11"/>
      <c r="G121" s="23"/>
      <c r="H121" s="11"/>
      <c r="I121" s="23"/>
      <c r="J121" s="11"/>
      <c r="K121" s="23"/>
      <c r="L121" s="11"/>
      <c r="M121" s="23"/>
      <c r="N121" s="11"/>
      <c r="O121" s="62"/>
      <c r="P121" s="62"/>
      <c r="Q121" s="73"/>
      <c r="R121" s="78"/>
      <c r="S121" s="73"/>
      <c r="T121" s="571"/>
      <c r="U121" s="23"/>
    </row>
    <row r="122" spans="1:31" s="23" customFormat="1" ht="16.5" customHeight="1">
      <c r="A122" s="137" t="s">
        <v>34</v>
      </c>
      <c r="B122" s="147"/>
      <c r="C122" s="158">
        <v>8605</v>
      </c>
      <c r="D122" s="192">
        <v>3401</v>
      </c>
      <c r="E122" s="225">
        <f>C122-G122</f>
        <v>8413</v>
      </c>
      <c r="F122" s="247">
        <f>D122-H122</f>
        <v>3396</v>
      </c>
      <c r="G122" s="225">
        <f>SUM(G123)</f>
        <v>192</v>
      </c>
      <c r="H122" s="247">
        <f>SUM(H123)</f>
        <v>5</v>
      </c>
      <c r="I122" s="225">
        <v>8354</v>
      </c>
      <c r="J122" s="247">
        <v>3172</v>
      </c>
      <c r="K122" s="225">
        <v>8242</v>
      </c>
      <c r="L122" s="247">
        <v>3168</v>
      </c>
      <c r="M122" s="225">
        <f t="shared" ref="M122:N124" si="35">I122-K122</f>
        <v>112</v>
      </c>
      <c r="N122" s="247">
        <f t="shared" si="35"/>
        <v>4</v>
      </c>
      <c r="O122" s="535">
        <f t="shared" ref="O122:P153" si="36">E122-K122</f>
        <v>171</v>
      </c>
      <c r="P122" s="541">
        <f t="shared" si="36"/>
        <v>228</v>
      </c>
      <c r="Q122" s="549">
        <f t="shared" ref="Q122:R153" si="37">O122/K122*100</f>
        <v>2.0747391409851978</v>
      </c>
      <c r="R122" s="558">
        <f t="shared" si="37"/>
        <v>7.1969696969696972</v>
      </c>
      <c r="S122" s="282">
        <f t="shared" ref="S122:S153" si="38">E122/F122</f>
        <v>2.477326266195524</v>
      </c>
      <c r="T122" s="567">
        <f t="shared" ref="T122:T153" si="39">K122/L122</f>
        <v>2.6016414141414139</v>
      </c>
      <c r="U122" s="292">
        <f t="shared" ref="U122:U153" si="40">S122-T122</f>
        <v>-0.12431514794588994</v>
      </c>
    </row>
    <row r="123" spans="1:31" ht="15" customHeight="1">
      <c r="A123" s="23"/>
      <c r="B123" s="12" t="s">
        <v>172</v>
      </c>
      <c r="C123" s="463">
        <v>6322</v>
      </c>
      <c r="D123" s="469">
        <v>2461</v>
      </c>
      <c r="E123" s="482">
        <v>6130</v>
      </c>
      <c r="F123" s="487">
        <v>2456</v>
      </c>
      <c r="G123" s="479">
        <v>192</v>
      </c>
      <c r="H123" s="490">
        <v>5</v>
      </c>
      <c r="I123" s="231">
        <v>5919</v>
      </c>
      <c r="J123" s="252">
        <v>2239</v>
      </c>
      <c r="K123" s="226">
        <v>5807</v>
      </c>
      <c r="L123" s="248">
        <v>2235</v>
      </c>
      <c r="M123" s="231">
        <f t="shared" si="35"/>
        <v>112</v>
      </c>
      <c r="N123" s="252">
        <f t="shared" si="35"/>
        <v>4</v>
      </c>
      <c r="O123" s="536">
        <f t="shared" si="36"/>
        <v>323</v>
      </c>
      <c r="P123" s="542">
        <f t="shared" si="36"/>
        <v>221</v>
      </c>
      <c r="Q123" s="550">
        <f t="shared" si="37"/>
        <v>5.5622524539349056</v>
      </c>
      <c r="R123" s="559">
        <f t="shared" si="37"/>
        <v>9.8881431767337808</v>
      </c>
      <c r="S123" s="283">
        <f t="shared" si="38"/>
        <v>2.4959283387622149</v>
      </c>
      <c r="T123" s="568">
        <f t="shared" si="39"/>
        <v>2.5982102908277405</v>
      </c>
      <c r="U123" s="574">
        <f t="shared" si="40"/>
        <v>-0.10228195206552559</v>
      </c>
    </row>
    <row r="124" spans="1:31" s="23" customFormat="1" ht="16.5" customHeight="1">
      <c r="A124" s="137" t="s">
        <v>9</v>
      </c>
      <c r="B124" s="147"/>
      <c r="C124" s="158">
        <f t="shared" ref="C124:L124" si="41">SUM(C125:C130)</f>
        <v>4838</v>
      </c>
      <c r="D124" s="192">
        <f t="shared" si="41"/>
        <v>1927</v>
      </c>
      <c r="E124" s="225">
        <f t="shared" si="41"/>
        <v>4797</v>
      </c>
      <c r="F124" s="247">
        <f t="shared" si="41"/>
        <v>1923</v>
      </c>
      <c r="G124" s="225">
        <f t="shared" si="41"/>
        <v>41</v>
      </c>
      <c r="H124" s="247">
        <f t="shared" si="41"/>
        <v>4</v>
      </c>
      <c r="I124" s="225">
        <f t="shared" si="41"/>
        <v>4743</v>
      </c>
      <c r="J124" s="247">
        <f t="shared" si="41"/>
        <v>1800</v>
      </c>
      <c r="K124" s="225">
        <f t="shared" si="41"/>
        <v>4710</v>
      </c>
      <c r="L124" s="247">
        <f t="shared" si="41"/>
        <v>1796</v>
      </c>
      <c r="M124" s="225">
        <f t="shared" si="35"/>
        <v>33</v>
      </c>
      <c r="N124" s="247">
        <f t="shared" si="35"/>
        <v>4</v>
      </c>
      <c r="O124" s="535">
        <f t="shared" si="36"/>
        <v>87</v>
      </c>
      <c r="P124" s="541">
        <f t="shared" si="36"/>
        <v>127</v>
      </c>
      <c r="Q124" s="549">
        <f t="shared" si="37"/>
        <v>1.8471337579617835</v>
      </c>
      <c r="R124" s="558">
        <f t="shared" si="37"/>
        <v>7.0712694877505573</v>
      </c>
      <c r="S124" s="282">
        <f t="shared" si="38"/>
        <v>2.4945397815912638</v>
      </c>
      <c r="T124" s="567">
        <f t="shared" si="39"/>
        <v>2.6224944320712695</v>
      </c>
      <c r="U124" s="292">
        <f t="shared" si="40"/>
        <v>-0.12795465048000576</v>
      </c>
    </row>
    <row r="125" spans="1:31" ht="15" customHeight="1">
      <c r="A125" s="23"/>
      <c r="B125" s="148" t="s">
        <v>173</v>
      </c>
      <c r="C125" s="463">
        <v>840</v>
      </c>
      <c r="D125" s="469">
        <v>311</v>
      </c>
      <c r="E125" s="482">
        <v>840</v>
      </c>
      <c r="F125" s="487">
        <v>311</v>
      </c>
      <c r="G125" s="496" t="s">
        <v>217</v>
      </c>
      <c r="H125" s="507" t="s">
        <v>217</v>
      </c>
      <c r="I125" s="226">
        <v>887</v>
      </c>
      <c r="J125" s="248">
        <v>314</v>
      </c>
      <c r="K125" s="226">
        <v>887</v>
      </c>
      <c r="L125" s="248">
        <v>314</v>
      </c>
      <c r="M125" s="170">
        <v>0</v>
      </c>
      <c r="N125" s="199">
        <v>0</v>
      </c>
      <c r="O125" s="536">
        <f t="shared" si="36"/>
        <v>-47</v>
      </c>
      <c r="P125" s="542">
        <f t="shared" si="36"/>
        <v>-3</v>
      </c>
      <c r="Q125" s="267">
        <f t="shared" si="37"/>
        <v>-5.2987598647125145</v>
      </c>
      <c r="R125" s="272">
        <f t="shared" si="37"/>
        <v>-0.95541401273885351</v>
      </c>
      <c r="S125" s="283">
        <f t="shared" si="38"/>
        <v>2.7009646302250805</v>
      </c>
      <c r="T125" s="568">
        <f t="shared" si="39"/>
        <v>2.8248407643312103</v>
      </c>
      <c r="U125" s="574">
        <f t="shared" si="40"/>
        <v>-0.12387613410612985</v>
      </c>
    </row>
    <row r="126" spans="1:31" ht="15" customHeight="1">
      <c r="A126" s="23"/>
      <c r="B126" s="149" t="s">
        <v>174</v>
      </c>
      <c r="C126" s="464">
        <v>1453</v>
      </c>
      <c r="D126" s="470">
        <v>577</v>
      </c>
      <c r="E126" s="302">
        <v>1437</v>
      </c>
      <c r="F126" s="326">
        <v>575</v>
      </c>
      <c r="G126" s="496">
        <v>16</v>
      </c>
      <c r="H126" s="507">
        <v>2</v>
      </c>
      <c r="I126" s="227">
        <v>1521</v>
      </c>
      <c r="J126" s="249">
        <v>564</v>
      </c>
      <c r="K126" s="227">
        <v>1508</v>
      </c>
      <c r="L126" s="249">
        <v>562</v>
      </c>
      <c r="M126" s="227">
        <f>I126-K126</f>
        <v>13</v>
      </c>
      <c r="N126" s="249">
        <f>J126-L126</f>
        <v>2</v>
      </c>
      <c r="O126" s="537">
        <f t="shared" si="36"/>
        <v>-71</v>
      </c>
      <c r="P126" s="543">
        <f t="shared" si="36"/>
        <v>13</v>
      </c>
      <c r="Q126" s="268">
        <f t="shared" si="37"/>
        <v>-4.7082228116710878</v>
      </c>
      <c r="R126" s="273">
        <f t="shared" si="37"/>
        <v>2.3131672597864767</v>
      </c>
      <c r="S126" s="284">
        <f t="shared" si="38"/>
        <v>2.4991304347826087</v>
      </c>
      <c r="T126" s="569">
        <f t="shared" si="39"/>
        <v>2.6832740213523132</v>
      </c>
      <c r="U126" s="575">
        <f t="shared" si="40"/>
        <v>-0.18414358656970453</v>
      </c>
    </row>
    <row r="127" spans="1:31" ht="15" customHeight="1">
      <c r="A127" s="23"/>
      <c r="B127" s="149" t="s">
        <v>176</v>
      </c>
      <c r="C127" s="464">
        <v>725</v>
      </c>
      <c r="D127" s="470">
        <v>291</v>
      </c>
      <c r="E127" s="302">
        <v>725</v>
      </c>
      <c r="F127" s="326">
        <v>291</v>
      </c>
      <c r="G127" s="496" t="s">
        <v>217</v>
      </c>
      <c r="H127" s="507" t="s">
        <v>217</v>
      </c>
      <c r="I127" s="227">
        <v>764</v>
      </c>
      <c r="J127" s="249">
        <v>273</v>
      </c>
      <c r="K127" s="227">
        <v>764</v>
      </c>
      <c r="L127" s="249">
        <v>273</v>
      </c>
      <c r="M127" s="170">
        <v>0</v>
      </c>
      <c r="N127" s="199">
        <v>0</v>
      </c>
      <c r="O127" s="537">
        <f t="shared" si="36"/>
        <v>-39</v>
      </c>
      <c r="P127" s="543">
        <f t="shared" si="36"/>
        <v>18</v>
      </c>
      <c r="Q127" s="268">
        <f t="shared" si="37"/>
        <v>-5.1047120418848166</v>
      </c>
      <c r="R127" s="273">
        <f t="shared" si="37"/>
        <v>6.593406593406594</v>
      </c>
      <c r="S127" s="284">
        <f t="shared" si="38"/>
        <v>2.4914089347079038</v>
      </c>
      <c r="T127" s="569">
        <f t="shared" si="39"/>
        <v>2.7985347985347984</v>
      </c>
      <c r="U127" s="575">
        <f t="shared" si="40"/>
        <v>-0.30712586382689455</v>
      </c>
    </row>
    <row r="128" spans="1:31" ht="15" customHeight="1">
      <c r="A128" s="23"/>
      <c r="B128" s="149" t="s">
        <v>102</v>
      </c>
      <c r="C128" s="464">
        <v>668</v>
      </c>
      <c r="D128" s="470">
        <v>268</v>
      </c>
      <c r="E128" s="302">
        <v>650</v>
      </c>
      <c r="F128" s="326">
        <v>267</v>
      </c>
      <c r="G128" s="496">
        <v>18</v>
      </c>
      <c r="H128" s="507">
        <v>1</v>
      </c>
      <c r="I128" s="227">
        <v>562</v>
      </c>
      <c r="J128" s="249">
        <v>234</v>
      </c>
      <c r="K128" s="227">
        <v>545</v>
      </c>
      <c r="L128" s="249">
        <v>233</v>
      </c>
      <c r="M128" s="227">
        <f>I128-K128</f>
        <v>17</v>
      </c>
      <c r="N128" s="249">
        <f>J128-L128</f>
        <v>1</v>
      </c>
      <c r="O128" s="537">
        <f t="shared" si="36"/>
        <v>105</v>
      </c>
      <c r="P128" s="543">
        <f t="shared" si="36"/>
        <v>34</v>
      </c>
      <c r="Q128" s="268">
        <f t="shared" si="37"/>
        <v>19.26605504587156</v>
      </c>
      <c r="R128" s="273">
        <f t="shared" si="37"/>
        <v>14.592274678111588</v>
      </c>
      <c r="S128" s="284">
        <f t="shared" si="38"/>
        <v>2.4344569288389515</v>
      </c>
      <c r="T128" s="569">
        <f t="shared" si="39"/>
        <v>2.3390557939914163</v>
      </c>
      <c r="U128" s="575">
        <f t="shared" si="40"/>
        <v>9.5401134847535207e-002</v>
      </c>
    </row>
    <row r="129" spans="1:21" ht="15" customHeight="1">
      <c r="A129" s="23"/>
      <c r="B129" s="149" t="s">
        <v>177</v>
      </c>
      <c r="C129" s="464">
        <v>759</v>
      </c>
      <c r="D129" s="470">
        <v>320</v>
      </c>
      <c r="E129" s="302">
        <v>759</v>
      </c>
      <c r="F129" s="326">
        <v>320</v>
      </c>
      <c r="G129" s="496" t="s">
        <v>217</v>
      </c>
      <c r="H129" s="507" t="s">
        <v>217</v>
      </c>
      <c r="I129" s="227">
        <v>686</v>
      </c>
      <c r="J129" s="249">
        <v>286</v>
      </c>
      <c r="K129" s="227">
        <v>686</v>
      </c>
      <c r="L129" s="249">
        <v>286</v>
      </c>
      <c r="M129" s="170">
        <v>0</v>
      </c>
      <c r="N129" s="199">
        <v>0</v>
      </c>
      <c r="O129" s="537">
        <f t="shared" si="36"/>
        <v>73</v>
      </c>
      <c r="P129" s="543">
        <f t="shared" si="36"/>
        <v>34</v>
      </c>
      <c r="Q129" s="268">
        <f t="shared" si="37"/>
        <v>10.641399416909621</v>
      </c>
      <c r="R129" s="273">
        <f t="shared" si="37"/>
        <v>11.888111888111888</v>
      </c>
      <c r="S129" s="284">
        <f t="shared" si="38"/>
        <v>2.3718750000000002</v>
      </c>
      <c r="T129" s="569">
        <f t="shared" si="39"/>
        <v>2.3986013986013988</v>
      </c>
      <c r="U129" s="575">
        <f t="shared" si="40"/>
        <v>-2.6726398601398582e-002</v>
      </c>
    </row>
    <row r="130" spans="1:21" ht="15" customHeight="1">
      <c r="A130" s="23"/>
      <c r="B130" s="151" t="s">
        <v>178</v>
      </c>
      <c r="C130" s="465">
        <v>393</v>
      </c>
      <c r="D130" s="473">
        <v>160</v>
      </c>
      <c r="E130" s="483">
        <v>386</v>
      </c>
      <c r="F130" s="493">
        <v>159</v>
      </c>
      <c r="G130" s="498">
        <v>7</v>
      </c>
      <c r="H130" s="508">
        <v>1</v>
      </c>
      <c r="I130" s="229">
        <v>323</v>
      </c>
      <c r="J130" s="250">
        <v>129</v>
      </c>
      <c r="K130" s="229">
        <v>320</v>
      </c>
      <c r="L130" s="250">
        <v>128</v>
      </c>
      <c r="M130" s="229">
        <f t="shared" ref="M130:N132" si="42">I130-K130</f>
        <v>3</v>
      </c>
      <c r="N130" s="250">
        <f t="shared" si="42"/>
        <v>1</v>
      </c>
      <c r="O130" s="537">
        <f t="shared" si="36"/>
        <v>66</v>
      </c>
      <c r="P130" s="543">
        <f t="shared" si="36"/>
        <v>31</v>
      </c>
      <c r="Q130" s="551">
        <f t="shared" si="37"/>
        <v>20.625</v>
      </c>
      <c r="R130" s="560">
        <f t="shared" si="37"/>
        <v>24.21875</v>
      </c>
      <c r="S130" s="284">
        <f t="shared" si="38"/>
        <v>2.4276729559748427</v>
      </c>
      <c r="T130" s="569">
        <f t="shared" si="39"/>
        <v>2.5</v>
      </c>
      <c r="U130" s="575">
        <f t="shared" si="40"/>
        <v>-7.2327044025157328e-002</v>
      </c>
    </row>
    <row r="131" spans="1:21" s="23" customFormat="1" ht="16.5" customHeight="1">
      <c r="A131" s="137" t="s">
        <v>35</v>
      </c>
      <c r="B131" s="147"/>
      <c r="C131" s="158">
        <v>1894</v>
      </c>
      <c r="D131" s="192">
        <v>685</v>
      </c>
      <c r="E131" s="225">
        <f>C131-G131</f>
        <v>1787</v>
      </c>
      <c r="F131" s="247">
        <f>D131-H131</f>
        <v>681</v>
      </c>
      <c r="G131" s="225">
        <f>SUM(G132)</f>
        <v>107</v>
      </c>
      <c r="H131" s="247">
        <f>SUM(H132)</f>
        <v>4</v>
      </c>
      <c r="I131" s="225">
        <v>1989</v>
      </c>
      <c r="J131" s="247">
        <v>682</v>
      </c>
      <c r="K131" s="225">
        <v>1899</v>
      </c>
      <c r="L131" s="247">
        <v>679</v>
      </c>
      <c r="M131" s="225">
        <f t="shared" si="42"/>
        <v>90</v>
      </c>
      <c r="N131" s="247">
        <f t="shared" si="42"/>
        <v>3</v>
      </c>
      <c r="O131" s="535">
        <f t="shared" si="36"/>
        <v>-112</v>
      </c>
      <c r="P131" s="541">
        <f t="shared" si="36"/>
        <v>2</v>
      </c>
      <c r="Q131" s="549">
        <f t="shared" si="37"/>
        <v>-5.8978409689310158</v>
      </c>
      <c r="R131" s="558">
        <f t="shared" si="37"/>
        <v>0.29455081001472755</v>
      </c>
      <c r="S131" s="282">
        <f t="shared" si="38"/>
        <v>2.6240822320117476</v>
      </c>
      <c r="T131" s="567">
        <f t="shared" si="39"/>
        <v>2.7967599410898378</v>
      </c>
      <c r="U131" s="292">
        <f t="shared" si="40"/>
        <v>-0.17267770907809021</v>
      </c>
    </row>
    <row r="132" spans="1:21" ht="15" customHeight="1">
      <c r="A132" s="23"/>
      <c r="B132" s="12" t="s">
        <v>179</v>
      </c>
      <c r="C132" s="463">
        <v>4177</v>
      </c>
      <c r="D132" s="469">
        <v>1625</v>
      </c>
      <c r="E132" s="482">
        <v>4070</v>
      </c>
      <c r="F132" s="487">
        <v>1621</v>
      </c>
      <c r="G132" s="501">
        <v>107</v>
      </c>
      <c r="H132" s="511">
        <v>4</v>
      </c>
      <c r="I132" s="231">
        <v>4424</v>
      </c>
      <c r="J132" s="252">
        <v>1615</v>
      </c>
      <c r="K132" s="226">
        <v>4334</v>
      </c>
      <c r="L132" s="248">
        <v>1612</v>
      </c>
      <c r="M132" s="231">
        <f t="shared" si="42"/>
        <v>90</v>
      </c>
      <c r="N132" s="252">
        <f t="shared" si="42"/>
        <v>3</v>
      </c>
      <c r="O132" s="536">
        <f t="shared" si="36"/>
        <v>-264</v>
      </c>
      <c r="P132" s="542">
        <f t="shared" si="36"/>
        <v>9</v>
      </c>
      <c r="Q132" s="552">
        <f t="shared" si="37"/>
        <v>-6.091370558375635</v>
      </c>
      <c r="R132" s="561">
        <f t="shared" si="37"/>
        <v>0.55831265508684857</v>
      </c>
      <c r="S132" s="283">
        <f t="shared" si="38"/>
        <v>2.5107958050586059</v>
      </c>
      <c r="T132" s="568">
        <f t="shared" si="39"/>
        <v>2.6885856079404467</v>
      </c>
      <c r="U132" s="574">
        <f t="shared" si="40"/>
        <v>-0.17778980288184076</v>
      </c>
    </row>
    <row r="133" spans="1:21" s="23" customFormat="1" ht="16.5" customHeight="1">
      <c r="A133" s="137" t="s">
        <v>30</v>
      </c>
      <c r="B133" s="147"/>
      <c r="C133" s="158">
        <f>SUM(C134:C135)</f>
        <v>2160</v>
      </c>
      <c r="D133" s="192">
        <f>SUM(D134:D135)</f>
        <v>887</v>
      </c>
      <c r="E133" s="225">
        <f>SUM(E134:E135)</f>
        <v>2160</v>
      </c>
      <c r="F133" s="247">
        <f>SUM(F134:F135)</f>
        <v>887</v>
      </c>
      <c r="G133" s="502" t="s">
        <v>217</v>
      </c>
      <c r="H133" s="512" t="s">
        <v>217</v>
      </c>
      <c r="I133" s="225">
        <f>SUM(I134:I135)</f>
        <v>2367</v>
      </c>
      <c r="J133" s="247">
        <f>SUM(J134:J135)</f>
        <v>865</v>
      </c>
      <c r="K133" s="225">
        <f>SUM(K134:K135)</f>
        <v>2367</v>
      </c>
      <c r="L133" s="247">
        <f>SUM(L134:L135)</f>
        <v>865</v>
      </c>
      <c r="M133" s="527">
        <v>0</v>
      </c>
      <c r="N133" s="532">
        <v>0</v>
      </c>
      <c r="O133" s="535">
        <f t="shared" si="36"/>
        <v>-207</v>
      </c>
      <c r="P133" s="541">
        <f t="shared" si="36"/>
        <v>22</v>
      </c>
      <c r="Q133" s="549">
        <f t="shared" si="37"/>
        <v>-8.7452471482889731</v>
      </c>
      <c r="R133" s="558">
        <f t="shared" si="37"/>
        <v>2.5433526011560694</v>
      </c>
      <c r="S133" s="282">
        <f t="shared" si="38"/>
        <v>2.4351747463359641</v>
      </c>
      <c r="T133" s="567">
        <f t="shared" si="39"/>
        <v>2.7364161849710982</v>
      </c>
      <c r="U133" s="292">
        <f t="shared" si="40"/>
        <v>-0.30124143863513408</v>
      </c>
    </row>
    <row r="134" spans="1:21" ht="15" customHeight="1">
      <c r="A134" s="23"/>
      <c r="B134" s="148" t="s">
        <v>180</v>
      </c>
      <c r="C134" s="463">
        <v>1524</v>
      </c>
      <c r="D134" s="469">
        <v>612</v>
      </c>
      <c r="E134" s="482">
        <v>1524</v>
      </c>
      <c r="F134" s="487">
        <v>612</v>
      </c>
      <c r="G134" s="499" t="s">
        <v>217</v>
      </c>
      <c r="H134" s="509" t="s">
        <v>217</v>
      </c>
      <c r="I134" s="226">
        <v>1688</v>
      </c>
      <c r="J134" s="248">
        <v>608</v>
      </c>
      <c r="K134" s="226">
        <v>1688</v>
      </c>
      <c r="L134" s="248">
        <v>608</v>
      </c>
      <c r="M134" s="528">
        <v>0</v>
      </c>
      <c r="N134" s="533">
        <v>0</v>
      </c>
      <c r="O134" s="536">
        <f t="shared" si="36"/>
        <v>-164</v>
      </c>
      <c r="P134" s="542">
        <f t="shared" si="36"/>
        <v>4</v>
      </c>
      <c r="Q134" s="550">
        <f t="shared" si="37"/>
        <v>-9.7156398104265413</v>
      </c>
      <c r="R134" s="559">
        <f t="shared" si="37"/>
        <v>0.6578947368421052</v>
      </c>
      <c r="S134" s="283">
        <f t="shared" si="38"/>
        <v>2.4901960784313726</v>
      </c>
      <c r="T134" s="568">
        <f t="shared" si="39"/>
        <v>2.7763157894736841</v>
      </c>
      <c r="U134" s="574">
        <f t="shared" si="40"/>
        <v>-0.28611971104231149</v>
      </c>
    </row>
    <row r="135" spans="1:21" ht="15" customHeight="1">
      <c r="A135" s="23"/>
      <c r="B135" s="151" t="s">
        <v>181</v>
      </c>
      <c r="C135" s="464">
        <v>636</v>
      </c>
      <c r="D135" s="470">
        <v>275</v>
      </c>
      <c r="E135" s="302">
        <v>636</v>
      </c>
      <c r="F135" s="326">
        <v>275</v>
      </c>
      <c r="G135" s="498" t="s">
        <v>217</v>
      </c>
      <c r="H135" s="508" t="s">
        <v>217</v>
      </c>
      <c r="I135" s="229">
        <v>679</v>
      </c>
      <c r="J135" s="250">
        <v>257</v>
      </c>
      <c r="K135" s="227">
        <v>679</v>
      </c>
      <c r="L135" s="249">
        <v>257</v>
      </c>
      <c r="M135" s="528">
        <v>0</v>
      </c>
      <c r="N135" s="533">
        <v>0</v>
      </c>
      <c r="O135" s="537">
        <f t="shared" si="36"/>
        <v>-43</v>
      </c>
      <c r="P135" s="543">
        <f t="shared" si="36"/>
        <v>18</v>
      </c>
      <c r="Q135" s="551">
        <f t="shared" si="37"/>
        <v>-6.3328424153166418</v>
      </c>
      <c r="R135" s="560">
        <f t="shared" si="37"/>
        <v>7.0038910505836576</v>
      </c>
      <c r="S135" s="284">
        <f t="shared" si="38"/>
        <v>2.3127272727272725</v>
      </c>
      <c r="T135" s="569">
        <f t="shared" si="39"/>
        <v>2.6420233463035019</v>
      </c>
      <c r="U135" s="575">
        <f t="shared" si="40"/>
        <v>-0.32929607357622936</v>
      </c>
    </row>
    <row r="136" spans="1:21" s="23" customFormat="1" ht="16.5" customHeight="1">
      <c r="A136" s="137" t="s">
        <v>37</v>
      </c>
      <c r="B136" s="147"/>
      <c r="C136" s="158">
        <v>1039</v>
      </c>
      <c r="D136" s="192">
        <v>388</v>
      </c>
      <c r="E136" s="225">
        <f>SUM(E137)</f>
        <v>1039</v>
      </c>
      <c r="F136" s="247">
        <f>SUM(F137)</f>
        <v>388</v>
      </c>
      <c r="G136" s="502" t="s">
        <v>217</v>
      </c>
      <c r="H136" s="512" t="s">
        <v>217</v>
      </c>
      <c r="I136" s="225">
        <f>SUM(I137:I137)</f>
        <v>1104</v>
      </c>
      <c r="J136" s="247">
        <f>SUM(J137:J137)</f>
        <v>398</v>
      </c>
      <c r="K136" s="225">
        <f>SUM(K137)</f>
        <v>1104</v>
      </c>
      <c r="L136" s="247">
        <f>SUM(L137)</f>
        <v>398</v>
      </c>
      <c r="M136" s="527">
        <v>0</v>
      </c>
      <c r="N136" s="532">
        <v>0</v>
      </c>
      <c r="O136" s="535">
        <f t="shared" si="36"/>
        <v>-65</v>
      </c>
      <c r="P136" s="541">
        <f t="shared" si="36"/>
        <v>-10</v>
      </c>
      <c r="Q136" s="549">
        <f t="shared" si="37"/>
        <v>-5.88768115942029</v>
      </c>
      <c r="R136" s="558">
        <f t="shared" si="37"/>
        <v>-2.512562814070352</v>
      </c>
      <c r="S136" s="282">
        <f t="shared" si="38"/>
        <v>2.6778350515463916</v>
      </c>
      <c r="T136" s="567">
        <f t="shared" si="39"/>
        <v>2.7738693467336684</v>
      </c>
      <c r="U136" s="292">
        <f t="shared" si="40"/>
        <v>-9.6034295187276797e-002</v>
      </c>
    </row>
    <row r="137" spans="1:21" ht="15" customHeight="1">
      <c r="A137" s="23"/>
      <c r="B137" s="12" t="s">
        <v>182</v>
      </c>
      <c r="C137" s="463">
        <v>1039</v>
      </c>
      <c r="D137" s="469">
        <v>388</v>
      </c>
      <c r="E137" s="482">
        <v>1039</v>
      </c>
      <c r="F137" s="487">
        <v>388</v>
      </c>
      <c r="G137" s="503" t="s">
        <v>217</v>
      </c>
      <c r="H137" s="513" t="s">
        <v>217</v>
      </c>
      <c r="I137" s="231">
        <v>1104</v>
      </c>
      <c r="J137" s="252">
        <v>398</v>
      </c>
      <c r="K137" s="226">
        <v>1104</v>
      </c>
      <c r="L137" s="248">
        <v>398</v>
      </c>
      <c r="M137" s="528">
        <v>0</v>
      </c>
      <c r="N137" s="533">
        <v>0</v>
      </c>
      <c r="O137" s="536">
        <f t="shared" si="36"/>
        <v>-65</v>
      </c>
      <c r="P137" s="542">
        <f t="shared" si="36"/>
        <v>-10</v>
      </c>
      <c r="Q137" s="552">
        <f t="shared" si="37"/>
        <v>-5.88768115942029</v>
      </c>
      <c r="R137" s="561">
        <f t="shared" si="37"/>
        <v>-2.512562814070352</v>
      </c>
      <c r="S137" s="283">
        <f t="shared" si="38"/>
        <v>2.6778350515463916</v>
      </c>
      <c r="T137" s="568">
        <f t="shared" si="39"/>
        <v>2.7738693467336684</v>
      </c>
      <c r="U137" s="574">
        <f t="shared" si="40"/>
        <v>-9.6034295187276797e-002</v>
      </c>
    </row>
    <row r="138" spans="1:21" s="23" customFormat="1" ht="16.5" customHeight="1">
      <c r="A138" s="137" t="s">
        <v>42</v>
      </c>
      <c r="B138" s="147"/>
      <c r="C138" s="158">
        <f>SUM(C139:C141)</f>
        <v>2172</v>
      </c>
      <c r="D138" s="192">
        <f>SUM(D139:D141)</f>
        <v>821</v>
      </c>
      <c r="E138" s="225">
        <f>SUM(E139:E141)</f>
        <v>2172</v>
      </c>
      <c r="F138" s="247">
        <f>SUM(F139:F141)</f>
        <v>821</v>
      </c>
      <c r="G138" s="502" t="s">
        <v>217</v>
      </c>
      <c r="H138" s="512" t="s">
        <v>217</v>
      </c>
      <c r="I138" s="225">
        <f>SUM(I139:I141)</f>
        <v>2359</v>
      </c>
      <c r="J138" s="247">
        <f>SUM(J139:J141)</f>
        <v>816</v>
      </c>
      <c r="K138" s="225">
        <f>SUM(K139:K141)</f>
        <v>2359</v>
      </c>
      <c r="L138" s="247">
        <f>SUM(L139:L141)</f>
        <v>816</v>
      </c>
      <c r="M138" s="527">
        <v>0</v>
      </c>
      <c r="N138" s="532">
        <v>0</v>
      </c>
      <c r="O138" s="535">
        <f t="shared" si="36"/>
        <v>-187</v>
      </c>
      <c r="P138" s="541">
        <f t="shared" si="36"/>
        <v>5</v>
      </c>
      <c r="Q138" s="549">
        <f t="shared" si="37"/>
        <v>-7.9270877490462066</v>
      </c>
      <c r="R138" s="558">
        <f t="shared" si="37"/>
        <v>0.61274509803921573</v>
      </c>
      <c r="S138" s="282">
        <f t="shared" si="38"/>
        <v>2.6455542021924483</v>
      </c>
      <c r="T138" s="567">
        <f t="shared" si="39"/>
        <v>2.8909313725490198</v>
      </c>
      <c r="U138" s="292">
        <f t="shared" si="40"/>
        <v>-0.24537717035657147</v>
      </c>
    </row>
    <row r="139" spans="1:21" ht="15" customHeight="1">
      <c r="A139" s="23"/>
      <c r="B139" s="148" t="s">
        <v>183</v>
      </c>
      <c r="C139" s="463">
        <v>600</v>
      </c>
      <c r="D139" s="469">
        <v>217</v>
      </c>
      <c r="E139" s="479">
        <v>600</v>
      </c>
      <c r="F139" s="490">
        <v>217</v>
      </c>
      <c r="G139" s="499" t="s">
        <v>217</v>
      </c>
      <c r="H139" s="509" t="s">
        <v>217</v>
      </c>
      <c r="I139" s="226">
        <v>635</v>
      </c>
      <c r="J139" s="248">
        <v>218</v>
      </c>
      <c r="K139" s="226">
        <v>635</v>
      </c>
      <c r="L139" s="248">
        <v>218</v>
      </c>
      <c r="M139" s="528">
        <v>0</v>
      </c>
      <c r="N139" s="533">
        <v>0</v>
      </c>
      <c r="O139" s="536">
        <f t="shared" si="36"/>
        <v>-35</v>
      </c>
      <c r="P139" s="542">
        <f t="shared" si="36"/>
        <v>-1</v>
      </c>
      <c r="Q139" s="550">
        <f t="shared" si="37"/>
        <v>-5.5118110236220472</v>
      </c>
      <c r="R139" s="559">
        <f t="shared" si="37"/>
        <v>-0.45871559633027525</v>
      </c>
      <c r="S139" s="283">
        <f t="shared" si="38"/>
        <v>2.7649769585253456</v>
      </c>
      <c r="T139" s="568">
        <f t="shared" si="39"/>
        <v>2.9128440366972477</v>
      </c>
      <c r="U139" s="574">
        <f t="shared" si="40"/>
        <v>-0.14786707817190203</v>
      </c>
    </row>
    <row r="140" spans="1:21" ht="15" customHeight="1">
      <c r="A140" s="23"/>
      <c r="B140" s="149" t="s">
        <v>184</v>
      </c>
      <c r="C140" s="464">
        <v>609</v>
      </c>
      <c r="D140" s="470">
        <v>228</v>
      </c>
      <c r="E140" s="480">
        <v>609</v>
      </c>
      <c r="F140" s="491">
        <v>228</v>
      </c>
      <c r="G140" s="496" t="s">
        <v>217</v>
      </c>
      <c r="H140" s="507" t="s">
        <v>217</v>
      </c>
      <c r="I140" s="227">
        <v>673</v>
      </c>
      <c r="J140" s="249">
        <v>235</v>
      </c>
      <c r="K140" s="227">
        <v>673</v>
      </c>
      <c r="L140" s="249">
        <v>235</v>
      </c>
      <c r="M140" s="528">
        <v>0</v>
      </c>
      <c r="N140" s="533">
        <v>0</v>
      </c>
      <c r="O140" s="537">
        <f t="shared" si="36"/>
        <v>-64</v>
      </c>
      <c r="P140" s="543">
        <f t="shared" si="36"/>
        <v>-7</v>
      </c>
      <c r="Q140" s="268">
        <f t="shared" si="37"/>
        <v>-9.5096582466567607</v>
      </c>
      <c r="R140" s="273">
        <f t="shared" si="37"/>
        <v>-2.9787234042553195</v>
      </c>
      <c r="S140" s="284">
        <f t="shared" si="38"/>
        <v>2.6710526315789473</v>
      </c>
      <c r="T140" s="569">
        <f t="shared" si="39"/>
        <v>2.8638297872340424</v>
      </c>
      <c r="U140" s="575">
        <f t="shared" si="40"/>
        <v>-0.19277715565509501</v>
      </c>
    </row>
    <row r="141" spans="1:21" ht="15" customHeight="1">
      <c r="A141" s="23"/>
      <c r="B141" s="151" t="s">
        <v>186</v>
      </c>
      <c r="C141" s="465">
        <v>963</v>
      </c>
      <c r="D141" s="473">
        <v>376</v>
      </c>
      <c r="E141" s="481">
        <v>963</v>
      </c>
      <c r="F141" s="492">
        <v>376</v>
      </c>
      <c r="G141" s="496" t="s">
        <v>217</v>
      </c>
      <c r="H141" s="507" t="s">
        <v>217</v>
      </c>
      <c r="I141" s="229">
        <v>1051</v>
      </c>
      <c r="J141" s="250">
        <v>363</v>
      </c>
      <c r="K141" s="229">
        <v>1051</v>
      </c>
      <c r="L141" s="250">
        <v>363</v>
      </c>
      <c r="M141" s="528">
        <v>0</v>
      </c>
      <c r="N141" s="533">
        <v>0</v>
      </c>
      <c r="O141" s="537">
        <f t="shared" si="36"/>
        <v>-88</v>
      </c>
      <c r="P141" s="543">
        <f t="shared" si="36"/>
        <v>13</v>
      </c>
      <c r="Q141" s="551">
        <f t="shared" si="37"/>
        <v>-8.3729781160799241</v>
      </c>
      <c r="R141" s="560">
        <f t="shared" si="37"/>
        <v>3.5812672176308542</v>
      </c>
      <c r="S141" s="284">
        <f t="shared" si="38"/>
        <v>2.5611702127659575</v>
      </c>
      <c r="T141" s="569">
        <f t="shared" si="39"/>
        <v>2.8953168044077136</v>
      </c>
      <c r="U141" s="575">
        <f t="shared" si="40"/>
        <v>-0.33414659164175609</v>
      </c>
    </row>
    <row r="142" spans="1:21" s="23" customFormat="1" ht="16.5" customHeight="1">
      <c r="A142" s="137" t="s">
        <v>45</v>
      </c>
      <c r="B142" s="147"/>
      <c r="C142" s="158">
        <f t="shared" ref="C142:L142" si="43">SUM(C143:C146)</f>
        <v>865</v>
      </c>
      <c r="D142" s="192">
        <f t="shared" si="43"/>
        <v>360</v>
      </c>
      <c r="E142" s="225">
        <f t="shared" si="43"/>
        <v>799</v>
      </c>
      <c r="F142" s="247">
        <f t="shared" si="43"/>
        <v>359</v>
      </c>
      <c r="G142" s="225">
        <f t="shared" si="43"/>
        <v>66</v>
      </c>
      <c r="H142" s="247">
        <f t="shared" si="43"/>
        <v>1</v>
      </c>
      <c r="I142" s="225">
        <f t="shared" si="43"/>
        <v>1019</v>
      </c>
      <c r="J142" s="247">
        <f t="shared" si="43"/>
        <v>388</v>
      </c>
      <c r="K142" s="225">
        <f t="shared" si="43"/>
        <v>965</v>
      </c>
      <c r="L142" s="247">
        <f t="shared" si="43"/>
        <v>387</v>
      </c>
      <c r="M142" s="225">
        <f>I142-K142</f>
        <v>54</v>
      </c>
      <c r="N142" s="247">
        <f>J142-L142</f>
        <v>1</v>
      </c>
      <c r="O142" s="535">
        <f t="shared" si="36"/>
        <v>-166</v>
      </c>
      <c r="P142" s="541">
        <f t="shared" si="36"/>
        <v>-28</v>
      </c>
      <c r="Q142" s="549">
        <f t="shared" si="37"/>
        <v>-17.202072538860101</v>
      </c>
      <c r="R142" s="558">
        <f t="shared" si="37"/>
        <v>-7.2351421188630489</v>
      </c>
      <c r="S142" s="282">
        <f t="shared" si="38"/>
        <v>2.2256267409470754</v>
      </c>
      <c r="T142" s="567">
        <f t="shared" si="39"/>
        <v>2.4935400516795867</v>
      </c>
      <c r="U142" s="292">
        <f t="shared" si="40"/>
        <v>-0.26791331073251134</v>
      </c>
    </row>
    <row r="143" spans="1:21" ht="15" customHeight="1">
      <c r="A143" s="23"/>
      <c r="B143" s="148" t="s">
        <v>88</v>
      </c>
      <c r="C143" s="463">
        <v>160</v>
      </c>
      <c r="D143" s="469">
        <v>65</v>
      </c>
      <c r="E143" s="479">
        <v>160</v>
      </c>
      <c r="F143" s="490">
        <v>65</v>
      </c>
      <c r="G143" s="499" t="s">
        <v>217</v>
      </c>
      <c r="H143" s="509" t="s">
        <v>217</v>
      </c>
      <c r="I143" s="226">
        <v>180</v>
      </c>
      <c r="J143" s="248">
        <v>65</v>
      </c>
      <c r="K143" s="226">
        <v>180</v>
      </c>
      <c r="L143" s="248">
        <v>65</v>
      </c>
      <c r="M143" s="528">
        <v>0</v>
      </c>
      <c r="N143" s="533">
        <v>0</v>
      </c>
      <c r="O143" s="536">
        <f t="shared" si="36"/>
        <v>-20</v>
      </c>
      <c r="P143" s="279">
        <f t="shared" si="36"/>
        <v>0</v>
      </c>
      <c r="Q143" s="550">
        <f t="shared" si="37"/>
        <v>-11.111111111111111</v>
      </c>
      <c r="R143" s="263">
        <f t="shared" si="37"/>
        <v>0</v>
      </c>
      <c r="S143" s="283">
        <f t="shared" si="38"/>
        <v>2.4615384615384617</v>
      </c>
      <c r="T143" s="568">
        <f t="shared" si="39"/>
        <v>2.7692307692307692</v>
      </c>
      <c r="U143" s="574">
        <f t="shared" si="40"/>
        <v>-0.30769230769230749</v>
      </c>
    </row>
    <row r="144" spans="1:21" ht="15" customHeight="1">
      <c r="A144" s="23"/>
      <c r="B144" s="149" t="s">
        <v>187</v>
      </c>
      <c r="C144" s="464">
        <v>292</v>
      </c>
      <c r="D144" s="470">
        <v>93</v>
      </c>
      <c r="E144" s="480">
        <v>226</v>
      </c>
      <c r="F144" s="491">
        <v>92</v>
      </c>
      <c r="G144" s="496">
        <v>66</v>
      </c>
      <c r="H144" s="507">
        <v>1</v>
      </c>
      <c r="I144" s="227">
        <v>338</v>
      </c>
      <c r="J144" s="249">
        <v>108</v>
      </c>
      <c r="K144" s="227">
        <v>284</v>
      </c>
      <c r="L144" s="249">
        <v>107</v>
      </c>
      <c r="M144" s="227">
        <f>I144-K144</f>
        <v>54</v>
      </c>
      <c r="N144" s="249">
        <f>J144-L144</f>
        <v>1</v>
      </c>
      <c r="O144" s="537">
        <f t="shared" si="36"/>
        <v>-58</v>
      </c>
      <c r="P144" s="543">
        <f t="shared" si="36"/>
        <v>-15</v>
      </c>
      <c r="Q144" s="268">
        <f t="shared" si="37"/>
        <v>-20.422535211267608</v>
      </c>
      <c r="R144" s="273">
        <f t="shared" si="37"/>
        <v>-14.018691588785046</v>
      </c>
      <c r="S144" s="284">
        <f t="shared" si="38"/>
        <v>2.4565217391304346</v>
      </c>
      <c r="T144" s="569">
        <f t="shared" si="39"/>
        <v>2.6542056074766354</v>
      </c>
      <c r="U144" s="575">
        <f t="shared" si="40"/>
        <v>-0.19768386834620078</v>
      </c>
    </row>
    <row r="145" spans="1:31" ht="15" customHeight="1">
      <c r="A145" s="23"/>
      <c r="B145" s="149" t="s">
        <v>138</v>
      </c>
      <c r="C145" s="465">
        <v>174</v>
      </c>
      <c r="D145" s="473">
        <v>75</v>
      </c>
      <c r="E145" s="481">
        <v>174</v>
      </c>
      <c r="F145" s="492">
        <v>75</v>
      </c>
      <c r="G145" s="499" t="s">
        <v>217</v>
      </c>
      <c r="H145" s="509" t="s">
        <v>217</v>
      </c>
      <c r="I145" s="227">
        <v>199</v>
      </c>
      <c r="J145" s="249">
        <v>79</v>
      </c>
      <c r="K145" s="229">
        <v>199</v>
      </c>
      <c r="L145" s="250">
        <v>79</v>
      </c>
      <c r="M145" s="528">
        <v>0</v>
      </c>
      <c r="N145" s="533">
        <v>0</v>
      </c>
      <c r="O145" s="537">
        <f t="shared" si="36"/>
        <v>-25</v>
      </c>
      <c r="P145" s="543">
        <f t="shared" si="36"/>
        <v>-4</v>
      </c>
      <c r="Q145" s="268">
        <f t="shared" si="37"/>
        <v>-12.562814070351758</v>
      </c>
      <c r="R145" s="273">
        <f t="shared" si="37"/>
        <v>-5.0632911392405067</v>
      </c>
      <c r="S145" s="284">
        <f t="shared" si="38"/>
        <v>2.3199999999999998</v>
      </c>
      <c r="T145" s="569">
        <f t="shared" si="39"/>
        <v>2.518987341772152</v>
      </c>
      <c r="U145" s="575">
        <f t="shared" si="40"/>
        <v>-0.19898734177215216</v>
      </c>
    </row>
    <row r="146" spans="1:31" ht="15" customHeight="1">
      <c r="A146" s="23"/>
      <c r="B146" s="151" t="s">
        <v>188</v>
      </c>
      <c r="C146" s="465">
        <v>239</v>
      </c>
      <c r="D146" s="473">
        <v>127</v>
      </c>
      <c r="E146" s="481">
        <v>239</v>
      </c>
      <c r="F146" s="492">
        <v>127</v>
      </c>
      <c r="G146" s="499" t="s">
        <v>217</v>
      </c>
      <c r="H146" s="509" t="s">
        <v>217</v>
      </c>
      <c r="I146" s="229">
        <v>302</v>
      </c>
      <c r="J146" s="250">
        <v>136</v>
      </c>
      <c r="K146" s="229">
        <v>302</v>
      </c>
      <c r="L146" s="250">
        <v>136</v>
      </c>
      <c r="M146" s="528">
        <v>0</v>
      </c>
      <c r="N146" s="533">
        <v>0</v>
      </c>
      <c r="O146" s="537">
        <f t="shared" si="36"/>
        <v>-63</v>
      </c>
      <c r="P146" s="543">
        <f t="shared" si="36"/>
        <v>-9</v>
      </c>
      <c r="Q146" s="551">
        <f t="shared" si="37"/>
        <v>-20.860927152317881</v>
      </c>
      <c r="R146" s="560">
        <f t="shared" si="37"/>
        <v>-6.6176470588235299</v>
      </c>
      <c r="S146" s="284">
        <f t="shared" si="38"/>
        <v>1.8818897637795275</v>
      </c>
      <c r="T146" s="569">
        <f t="shared" si="39"/>
        <v>2.2205882352941178</v>
      </c>
      <c r="U146" s="575">
        <f t="shared" si="40"/>
        <v>-0.3386984715145902</v>
      </c>
    </row>
    <row r="147" spans="1:31" s="23" customFormat="1" ht="16.5" customHeight="1">
      <c r="A147" s="137" t="s">
        <v>17</v>
      </c>
      <c r="B147" s="147"/>
      <c r="C147" s="158">
        <f t="shared" ref="C147:L147" si="44">SUM(C148:C151)</f>
        <v>3271</v>
      </c>
      <c r="D147" s="192">
        <f t="shared" si="44"/>
        <v>1241</v>
      </c>
      <c r="E147" s="225">
        <f t="shared" si="44"/>
        <v>3224</v>
      </c>
      <c r="F147" s="247">
        <f t="shared" si="44"/>
        <v>1237</v>
      </c>
      <c r="G147" s="225">
        <f t="shared" si="44"/>
        <v>47</v>
      </c>
      <c r="H147" s="247">
        <f t="shared" si="44"/>
        <v>4</v>
      </c>
      <c r="I147" s="225">
        <f t="shared" si="44"/>
        <v>3528</v>
      </c>
      <c r="J147" s="247">
        <f t="shared" si="44"/>
        <v>1247</v>
      </c>
      <c r="K147" s="225">
        <f t="shared" si="44"/>
        <v>3488</v>
      </c>
      <c r="L147" s="247">
        <f t="shared" si="44"/>
        <v>1245</v>
      </c>
      <c r="M147" s="225">
        <f>I147-K147</f>
        <v>40</v>
      </c>
      <c r="N147" s="247">
        <f>J147-L147</f>
        <v>2</v>
      </c>
      <c r="O147" s="535">
        <f t="shared" si="36"/>
        <v>-264</v>
      </c>
      <c r="P147" s="541">
        <f t="shared" si="36"/>
        <v>-8</v>
      </c>
      <c r="Q147" s="549">
        <f t="shared" si="37"/>
        <v>-7.5688073394495419</v>
      </c>
      <c r="R147" s="558">
        <f t="shared" si="37"/>
        <v>-0.64257028112449799</v>
      </c>
      <c r="S147" s="282">
        <f t="shared" si="38"/>
        <v>2.6063055780113178</v>
      </c>
      <c r="T147" s="567">
        <f t="shared" si="39"/>
        <v>2.8016064257028113</v>
      </c>
      <c r="U147" s="292">
        <f t="shared" si="40"/>
        <v>-0.19530084769149347</v>
      </c>
    </row>
    <row r="148" spans="1:31" ht="15" customHeight="1">
      <c r="A148" s="23"/>
      <c r="B148" s="148" t="s">
        <v>189</v>
      </c>
      <c r="C148" s="463">
        <v>1040</v>
      </c>
      <c r="D148" s="469">
        <v>391</v>
      </c>
      <c r="E148" s="482">
        <v>993</v>
      </c>
      <c r="F148" s="487">
        <v>387</v>
      </c>
      <c r="G148" s="499">
        <v>47</v>
      </c>
      <c r="H148" s="509">
        <v>4</v>
      </c>
      <c r="I148" s="226">
        <v>1126</v>
      </c>
      <c r="J148" s="248">
        <v>379</v>
      </c>
      <c r="K148" s="226">
        <v>1086</v>
      </c>
      <c r="L148" s="248">
        <v>377</v>
      </c>
      <c r="M148" s="226">
        <f>I148-K148</f>
        <v>40</v>
      </c>
      <c r="N148" s="248">
        <f>J148-L148</f>
        <v>2</v>
      </c>
      <c r="O148" s="536">
        <f t="shared" si="36"/>
        <v>-93</v>
      </c>
      <c r="P148" s="542">
        <f t="shared" si="36"/>
        <v>10</v>
      </c>
      <c r="Q148" s="550">
        <f t="shared" si="37"/>
        <v>-8.5635359116022105</v>
      </c>
      <c r="R148" s="559">
        <f t="shared" si="37"/>
        <v>2.6525198938992043</v>
      </c>
      <c r="S148" s="283">
        <f t="shared" si="38"/>
        <v>2.5658914728682172</v>
      </c>
      <c r="T148" s="568">
        <f t="shared" si="39"/>
        <v>2.8806366047745358</v>
      </c>
      <c r="U148" s="574">
        <f t="shared" si="40"/>
        <v>-0.31474513190631859</v>
      </c>
    </row>
    <row r="149" spans="1:31" ht="15" customHeight="1">
      <c r="A149" s="23"/>
      <c r="B149" s="149" t="s">
        <v>190</v>
      </c>
      <c r="C149" s="464">
        <v>140</v>
      </c>
      <c r="D149" s="470">
        <v>57</v>
      </c>
      <c r="E149" s="302">
        <v>140</v>
      </c>
      <c r="F149" s="326">
        <v>57</v>
      </c>
      <c r="G149" s="499" t="s">
        <v>217</v>
      </c>
      <c r="H149" s="509" t="s">
        <v>217</v>
      </c>
      <c r="I149" s="227">
        <v>164</v>
      </c>
      <c r="J149" s="249">
        <v>57</v>
      </c>
      <c r="K149" s="227">
        <v>164</v>
      </c>
      <c r="L149" s="249">
        <v>57</v>
      </c>
      <c r="M149" s="528">
        <v>0</v>
      </c>
      <c r="N149" s="533">
        <v>0</v>
      </c>
      <c r="O149" s="537">
        <f t="shared" si="36"/>
        <v>-24</v>
      </c>
      <c r="P149" s="280">
        <f t="shared" si="36"/>
        <v>0</v>
      </c>
      <c r="Q149" s="268">
        <f t="shared" si="37"/>
        <v>-14.634146341463413</v>
      </c>
      <c r="R149" s="280">
        <f t="shared" si="37"/>
        <v>0</v>
      </c>
      <c r="S149" s="284">
        <f t="shared" si="38"/>
        <v>2.4561403508771931</v>
      </c>
      <c r="T149" s="569">
        <f t="shared" si="39"/>
        <v>2.8771929824561404</v>
      </c>
      <c r="U149" s="575">
        <f t="shared" si="40"/>
        <v>-0.42105263157894735</v>
      </c>
    </row>
    <row r="150" spans="1:31" ht="15" customHeight="1">
      <c r="A150" s="23"/>
      <c r="B150" s="149" t="s">
        <v>191</v>
      </c>
      <c r="C150" s="465">
        <v>1281</v>
      </c>
      <c r="D150" s="473">
        <v>505</v>
      </c>
      <c r="E150" s="483">
        <v>1281</v>
      </c>
      <c r="F150" s="493">
        <v>505</v>
      </c>
      <c r="G150" s="499" t="s">
        <v>217</v>
      </c>
      <c r="H150" s="509" t="s">
        <v>217</v>
      </c>
      <c r="I150" s="227">
        <v>1369</v>
      </c>
      <c r="J150" s="249">
        <v>508</v>
      </c>
      <c r="K150" s="229">
        <v>1369</v>
      </c>
      <c r="L150" s="250">
        <v>508</v>
      </c>
      <c r="M150" s="528">
        <v>0</v>
      </c>
      <c r="N150" s="533">
        <v>0</v>
      </c>
      <c r="O150" s="537">
        <f t="shared" si="36"/>
        <v>-88</v>
      </c>
      <c r="P150" s="543">
        <f t="shared" si="36"/>
        <v>-3</v>
      </c>
      <c r="Q150" s="268">
        <f t="shared" si="37"/>
        <v>-6.4280496712929143</v>
      </c>
      <c r="R150" s="273">
        <f t="shared" si="37"/>
        <v>-0.59055118110236215</v>
      </c>
      <c r="S150" s="284">
        <f t="shared" si="38"/>
        <v>2.5366336633663367</v>
      </c>
      <c r="T150" s="569">
        <f t="shared" si="39"/>
        <v>2.6948818897637796</v>
      </c>
      <c r="U150" s="575">
        <f t="shared" si="40"/>
        <v>-0.15824822639744296</v>
      </c>
    </row>
    <row r="151" spans="1:31" ht="15" customHeight="1">
      <c r="A151" s="23"/>
      <c r="B151" s="151" t="s">
        <v>194</v>
      </c>
      <c r="C151" s="465">
        <v>810</v>
      </c>
      <c r="D151" s="473">
        <v>288</v>
      </c>
      <c r="E151" s="483">
        <v>810</v>
      </c>
      <c r="F151" s="493">
        <v>288</v>
      </c>
      <c r="G151" s="499" t="s">
        <v>217</v>
      </c>
      <c r="H151" s="509" t="s">
        <v>217</v>
      </c>
      <c r="I151" s="229">
        <v>869</v>
      </c>
      <c r="J151" s="250">
        <v>303</v>
      </c>
      <c r="K151" s="229">
        <v>869</v>
      </c>
      <c r="L151" s="250">
        <v>303</v>
      </c>
      <c r="M151" s="528">
        <v>0</v>
      </c>
      <c r="N151" s="533">
        <v>0</v>
      </c>
      <c r="O151" s="537">
        <f t="shared" si="36"/>
        <v>-59</v>
      </c>
      <c r="P151" s="543">
        <f t="shared" si="36"/>
        <v>-15</v>
      </c>
      <c r="Q151" s="551">
        <f t="shared" si="37"/>
        <v>-6.7894131185270421</v>
      </c>
      <c r="R151" s="560">
        <f t="shared" si="37"/>
        <v>-4.9504950495049505</v>
      </c>
      <c r="S151" s="284">
        <f t="shared" si="38"/>
        <v>2.8125</v>
      </c>
      <c r="T151" s="569">
        <f t="shared" si="39"/>
        <v>2.8679867986798682</v>
      </c>
      <c r="U151" s="575">
        <f t="shared" si="40"/>
        <v>-5.5486798679868166e-002</v>
      </c>
    </row>
    <row r="152" spans="1:31" s="23" customFormat="1" ht="16.5" customHeight="1">
      <c r="A152" s="137" t="s">
        <v>48</v>
      </c>
      <c r="B152" s="147"/>
      <c r="C152" s="158">
        <v>1116</v>
      </c>
      <c r="D152" s="192">
        <v>459</v>
      </c>
      <c r="E152" s="225">
        <f>SUM(E153)</f>
        <v>1106</v>
      </c>
      <c r="F152" s="247">
        <f>SUM(F153)</f>
        <v>458</v>
      </c>
      <c r="G152" s="225">
        <f>SUM(G153)</f>
        <v>10</v>
      </c>
      <c r="H152" s="247">
        <f>SUM(H153)</f>
        <v>1</v>
      </c>
      <c r="I152" s="225">
        <f>SUM(I153:I153)</f>
        <v>1281</v>
      </c>
      <c r="J152" s="247">
        <f>SUM(J153:J153)</f>
        <v>491</v>
      </c>
      <c r="K152" s="225">
        <f>SUM(K153)</f>
        <v>1271</v>
      </c>
      <c r="L152" s="247">
        <f>SUM(L153)</f>
        <v>490</v>
      </c>
      <c r="M152" s="298">
        <f>I152-K152</f>
        <v>10</v>
      </c>
      <c r="N152" s="247">
        <f>J152-L152</f>
        <v>1</v>
      </c>
      <c r="O152" s="535">
        <f t="shared" si="36"/>
        <v>-165</v>
      </c>
      <c r="P152" s="541">
        <f t="shared" si="36"/>
        <v>-32</v>
      </c>
      <c r="Q152" s="549">
        <f t="shared" si="37"/>
        <v>-12.981904012588513</v>
      </c>
      <c r="R152" s="558">
        <f t="shared" si="37"/>
        <v>-6.5306122448979593</v>
      </c>
      <c r="S152" s="282">
        <f t="shared" si="38"/>
        <v>2.4148471615720526</v>
      </c>
      <c r="T152" s="567">
        <f t="shared" si="39"/>
        <v>2.593877551020408</v>
      </c>
      <c r="U152" s="292">
        <f t="shared" si="40"/>
        <v>-0.17903038944835536</v>
      </c>
    </row>
    <row r="153" spans="1:31" ht="15" customHeight="1">
      <c r="A153" s="23"/>
      <c r="B153" s="12" t="s">
        <v>195</v>
      </c>
      <c r="C153" s="466">
        <v>1116</v>
      </c>
      <c r="D153" s="474">
        <v>459</v>
      </c>
      <c r="E153" s="484">
        <v>1106</v>
      </c>
      <c r="F153" s="494">
        <v>458</v>
      </c>
      <c r="G153" s="504">
        <v>10</v>
      </c>
      <c r="H153" s="514">
        <v>1</v>
      </c>
      <c r="I153" s="520">
        <v>1281</v>
      </c>
      <c r="J153" s="523">
        <v>491</v>
      </c>
      <c r="K153" s="520">
        <v>1271</v>
      </c>
      <c r="L153" s="523">
        <v>490</v>
      </c>
      <c r="M153" s="529">
        <f>I153-K153</f>
        <v>10</v>
      </c>
      <c r="N153" s="523">
        <f>J153-L153</f>
        <v>1</v>
      </c>
      <c r="O153" s="536">
        <f t="shared" si="36"/>
        <v>-165</v>
      </c>
      <c r="P153" s="542">
        <f t="shared" si="36"/>
        <v>-32</v>
      </c>
      <c r="Q153" s="553">
        <f t="shared" si="37"/>
        <v>-12.981904012588513</v>
      </c>
      <c r="R153" s="562">
        <f t="shared" si="37"/>
        <v>-6.5306122448979593</v>
      </c>
      <c r="S153" s="565">
        <f t="shared" si="38"/>
        <v>2.4148471615720526</v>
      </c>
      <c r="T153" s="572">
        <f t="shared" si="39"/>
        <v>2.593877551020408</v>
      </c>
      <c r="U153" s="578">
        <f t="shared" si="40"/>
        <v>-0.17903038944835536</v>
      </c>
    </row>
    <row r="154" spans="1:31" s="94" customFormat="1" ht="14.25" customHeight="1">
      <c r="A154" s="138"/>
      <c r="B154" s="138" t="s">
        <v>75</v>
      </c>
      <c r="E154" s="23"/>
      <c r="F154" s="23"/>
      <c r="G154" s="23"/>
      <c r="H154" s="23"/>
      <c r="K154" s="23"/>
      <c r="L154" s="23"/>
      <c r="M154" s="23"/>
      <c r="N154" s="23"/>
      <c r="O154" s="257"/>
      <c r="P154" s="276"/>
      <c r="Q154" s="257"/>
      <c r="R154" s="276"/>
      <c r="S154" s="85"/>
      <c r="T154" s="362"/>
    </row>
    <row r="155" spans="1:31" s="94" customFormat="1" ht="14.25" customHeight="1">
      <c r="E155" s="23"/>
      <c r="F155" s="23"/>
      <c r="G155" s="23"/>
      <c r="H155" s="23"/>
      <c r="K155" s="23"/>
      <c r="L155" s="23"/>
      <c r="M155" s="23"/>
      <c r="N155" s="23"/>
      <c r="O155" s="85"/>
      <c r="P155" s="103"/>
      <c r="Q155" s="85"/>
      <c r="R155" s="103"/>
      <c r="S155" s="85"/>
      <c r="T155" s="362"/>
    </row>
    <row r="156" spans="1:31" ht="21.75" customHeight="1">
      <c r="A156" s="7" t="s">
        <v>271</v>
      </c>
      <c r="B156" s="143"/>
      <c r="O156" s="28"/>
      <c r="P156" s="28"/>
      <c r="Q156" s="28"/>
      <c r="R156" s="28"/>
      <c r="U156" s="23"/>
    </row>
    <row r="157" spans="1:31" s="3" customFormat="1" ht="26.25" customHeight="1">
      <c r="A157" s="20" t="s">
        <v>10</v>
      </c>
      <c r="B157" s="8"/>
      <c r="C157" s="17" t="s">
        <v>56</v>
      </c>
      <c r="D157" s="26"/>
      <c r="E157" s="26"/>
      <c r="F157" s="26"/>
      <c r="G157" s="26"/>
      <c r="H157" s="42"/>
      <c r="I157" s="26" t="s">
        <v>221</v>
      </c>
      <c r="J157" s="26"/>
      <c r="K157" s="26"/>
      <c r="L157" s="26"/>
      <c r="M157" s="26"/>
      <c r="N157" s="42"/>
      <c r="O157" s="50" t="s">
        <v>85</v>
      </c>
      <c r="P157" s="60"/>
      <c r="Q157" s="60"/>
      <c r="R157" s="60"/>
      <c r="S157" s="60"/>
      <c r="T157" s="60"/>
      <c r="U157" s="60"/>
      <c r="V157" s="104"/>
      <c r="W157" s="104"/>
      <c r="X157" s="1"/>
      <c r="Y157" s="1"/>
      <c r="Z157" s="1"/>
      <c r="AA157" s="1"/>
      <c r="AB157" s="1"/>
      <c r="AC157" s="1"/>
      <c r="AD157" s="1"/>
      <c r="AE157" s="1"/>
    </row>
    <row r="158" spans="1:31" s="3" customFormat="1" ht="26.25" customHeight="1">
      <c r="A158" s="108"/>
      <c r="B158" s="9"/>
      <c r="C158" s="17" t="s">
        <v>49</v>
      </c>
      <c r="D158" s="26"/>
      <c r="E158" s="17" t="s">
        <v>85</v>
      </c>
      <c r="F158" s="26"/>
      <c r="G158" s="86" t="s">
        <v>226</v>
      </c>
      <c r="H158" s="112"/>
      <c r="I158" s="17" t="s">
        <v>49</v>
      </c>
      <c r="J158" s="26"/>
      <c r="K158" s="17" t="s">
        <v>85</v>
      </c>
      <c r="L158" s="26"/>
      <c r="M158" s="86" t="s">
        <v>226</v>
      </c>
      <c r="N158" s="112"/>
      <c r="O158" s="50" t="s">
        <v>71</v>
      </c>
      <c r="P158" s="57"/>
      <c r="Q158" s="60" t="s">
        <v>72</v>
      </c>
      <c r="R158" s="60"/>
      <c r="S158" s="50" t="s">
        <v>59</v>
      </c>
      <c r="T158" s="60"/>
      <c r="U158" s="60"/>
      <c r="V158" s="104"/>
      <c r="W158" s="104"/>
      <c r="X158" s="1"/>
      <c r="Y158" s="1"/>
      <c r="Z158" s="1"/>
      <c r="AA158" s="1"/>
      <c r="AB158" s="1"/>
      <c r="AC158" s="1"/>
      <c r="AD158" s="1"/>
      <c r="AE158" s="1"/>
    </row>
    <row r="159" spans="1:31" s="3" customFormat="1" ht="26.25" customHeight="1">
      <c r="A159" s="108"/>
      <c r="B159" s="9"/>
      <c r="C159" s="18" t="s">
        <v>16</v>
      </c>
      <c r="D159" s="18" t="s">
        <v>61</v>
      </c>
      <c r="E159" s="18" t="s">
        <v>16</v>
      </c>
      <c r="F159" s="18" t="s">
        <v>61</v>
      </c>
      <c r="G159" s="18" t="s">
        <v>16</v>
      </c>
      <c r="H159" s="18" t="s">
        <v>61</v>
      </c>
      <c r="I159" s="18" t="s">
        <v>16</v>
      </c>
      <c r="J159" s="18" t="s">
        <v>61</v>
      </c>
      <c r="K159" s="18" t="s">
        <v>16</v>
      </c>
      <c r="L159" s="18" t="s">
        <v>61</v>
      </c>
      <c r="M159" s="18" t="s">
        <v>16</v>
      </c>
      <c r="N159" s="18" t="s">
        <v>61</v>
      </c>
      <c r="O159" s="51" t="s">
        <v>33</v>
      </c>
      <c r="P159" s="51" t="s">
        <v>70</v>
      </c>
      <c r="Q159" s="51" t="s">
        <v>33</v>
      </c>
      <c r="R159" s="51" t="s">
        <v>70</v>
      </c>
      <c r="S159" s="70" t="s">
        <v>21</v>
      </c>
      <c r="T159" s="75"/>
      <c r="U159" s="80" t="s">
        <v>23</v>
      </c>
      <c r="V159" s="104"/>
      <c r="W159" s="104"/>
      <c r="X159" s="1"/>
      <c r="Y159" s="1"/>
      <c r="Z159" s="1"/>
      <c r="AA159" s="1"/>
      <c r="AB159" s="1"/>
      <c r="AC159" s="1"/>
      <c r="AD159" s="1"/>
      <c r="AE159" s="1"/>
    </row>
    <row r="160" spans="1:31" s="3" customFormat="1" ht="26.25" customHeight="1">
      <c r="A160" s="458"/>
      <c r="B160" s="1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52"/>
      <c r="P160" s="52"/>
      <c r="Q160" s="52"/>
      <c r="R160" s="52"/>
      <c r="S160" s="52" t="s">
        <v>74</v>
      </c>
      <c r="T160" s="52" t="s">
        <v>76</v>
      </c>
      <c r="U160" s="70"/>
      <c r="V160" s="104"/>
      <c r="W160" s="104"/>
      <c r="X160" s="1"/>
      <c r="Y160" s="1"/>
      <c r="Z160" s="1"/>
      <c r="AA160" s="1"/>
      <c r="AB160" s="1"/>
      <c r="AC160" s="1"/>
      <c r="AD160" s="1"/>
      <c r="AE160" s="1"/>
    </row>
    <row r="161" spans="1:21" ht="15" customHeight="1">
      <c r="A161" s="23"/>
      <c r="B161" s="11"/>
      <c r="C161" s="20"/>
      <c r="D161" s="20"/>
      <c r="E161" s="38"/>
      <c r="F161" s="8"/>
      <c r="G161" s="20"/>
      <c r="H161" s="8"/>
      <c r="I161" s="20"/>
      <c r="J161" s="8"/>
      <c r="K161" s="20"/>
      <c r="L161" s="8"/>
      <c r="M161" s="20"/>
      <c r="N161" s="8"/>
      <c r="O161" s="35"/>
      <c r="P161" s="35"/>
      <c r="Q161" s="71"/>
      <c r="R161" s="76"/>
      <c r="S161" s="81"/>
      <c r="U161" s="23"/>
    </row>
    <row r="162" spans="1:21" ht="15" customHeight="1">
      <c r="A162" s="136" t="s">
        <v>1</v>
      </c>
      <c r="B162" s="12"/>
      <c r="C162" s="21">
        <f t="shared" ref="C162:R162" si="45">C7</f>
        <v>116228</v>
      </c>
      <c r="D162" s="13">
        <f t="shared" si="45"/>
        <v>48121</v>
      </c>
      <c r="E162" s="126">
        <f t="shared" si="45"/>
        <v>113424</v>
      </c>
      <c r="F162" s="13">
        <f t="shared" si="45"/>
        <v>48009</v>
      </c>
      <c r="G162" s="22">
        <f t="shared" si="45"/>
        <v>2804</v>
      </c>
      <c r="H162" s="30">
        <f t="shared" si="45"/>
        <v>112</v>
      </c>
      <c r="I162" s="21">
        <f t="shared" si="45"/>
        <v>118919</v>
      </c>
      <c r="J162" s="13">
        <f t="shared" si="45"/>
        <v>46390</v>
      </c>
      <c r="K162" s="21">
        <f t="shared" si="45"/>
        <v>116746</v>
      </c>
      <c r="L162" s="13">
        <f t="shared" si="45"/>
        <v>46301</v>
      </c>
      <c r="M162" s="21">
        <f t="shared" si="45"/>
        <v>2173</v>
      </c>
      <c r="N162" s="13">
        <f t="shared" si="45"/>
        <v>89</v>
      </c>
      <c r="O162" s="534">
        <f t="shared" si="45"/>
        <v>-3322</v>
      </c>
      <c r="P162" s="534">
        <f t="shared" si="45"/>
        <v>1708</v>
      </c>
      <c r="Q162" s="64">
        <f t="shared" si="45"/>
        <v>-2.8454936357562572</v>
      </c>
      <c r="R162" s="67">
        <f t="shared" si="45"/>
        <v>3.6889052072309454</v>
      </c>
      <c r="S162" s="82">
        <f>E162/F162</f>
        <v>2.3625570205586452</v>
      </c>
      <c r="T162" s="571">
        <f>K162/L162</f>
        <v>2.5214574199261355</v>
      </c>
      <c r="U162" s="577">
        <f>S162-T162</f>
        <v>-0.15890039936749023</v>
      </c>
    </row>
    <row r="163" spans="1:21" ht="15" customHeight="1">
      <c r="A163" s="23"/>
      <c r="B163" s="13"/>
      <c r="C163" s="21"/>
      <c r="D163" s="13"/>
      <c r="E163" s="126"/>
      <c r="F163" s="13"/>
      <c r="G163" s="21"/>
      <c r="H163" s="13"/>
      <c r="I163" s="21"/>
      <c r="J163" s="13"/>
      <c r="K163" s="21"/>
      <c r="L163" s="13"/>
      <c r="M163" s="21"/>
      <c r="N163" s="13"/>
      <c r="O163" s="534"/>
      <c r="P163" s="534"/>
      <c r="Q163" s="64"/>
      <c r="R163" s="67"/>
      <c r="S163" s="82"/>
      <c r="T163" s="571"/>
      <c r="U163" s="577"/>
    </row>
    <row r="164" spans="1:21" ht="15" customHeight="1">
      <c r="A164" s="23"/>
      <c r="B164" s="12" t="s">
        <v>90</v>
      </c>
      <c r="C164" s="22">
        <f t="shared" ref="C164:R166" si="46">C9</f>
        <v>81971</v>
      </c>
      <c r="D164" s="30">
        <f t="shared" si="46"/>
        <v>34621</v>
      </c>
      <c r="E164" s="46">
        <f t="shared" si="46"/>
        <v>79899</v>
      </c>
      <c r="F164" s="30">
        <f t="shared" si="46"/>
        <v>34539</v>
      </c>
      <c r="G164" s="22">
        <f t="shared" si="46"/>
        <v>2072</v>
      </c>
      <c r="H164" s="30">
        <f t="shared" si="46"/>
        <v>82</v>
      </c>
      <c r="I164" s="22">
        <f t="shared" si="46"/>
        <v>82655</v>
      </c>
      <c r="J164" s="30">
        <f t="shared" si="46"/>
        <v>32944</v>
      </c>
      <c r="K164" s="22">
        <f t="shared" si="46"/>
        <v>81091</v>
      </c>
      <c r="L164" s="30">
        <f t="shared" si="46"/>
        <v>32882</v>
      </c>
      <c r="M164" s="22">
        <f t="shared" si="46"/>
        <v>1564</v>
      </c>
      <c r="N164" s="30">
        <f t="shared" si="46"/>
        <v>62</v>
      </c>
      <c r="O164" s="534">
        <f t="shared" si="46"/>
        <v>-1192</v>
      </c>
      <c r="P164" s="534">
        <f t="shared" si="46"/>
        <v>1657</v>
      </c>
      <c r="Q164" s="64">
        <f t="shared" si="46"/>
        <v>-1.4699535090207299</v>
      </c>
      <c r="R164" s="67">
        <f t="shared" si="46"/>
        <v>5.0392311903168912</v>
      </c>
      <c r="S164" s="82">
        <f>E164/F164</f>
        <v>2.3132980109441501</v>
      </c>
      <c r="T164" s="571">
        <f>K164/L164</f>
        <v>2.4661212821604526</v>
      </c>
      <c r="U164" s="577">
        <f>S164-T164</f>
        <v>-0.15282327121630246</v>
      </c>
    </row>
    <row r="165" spans="1:21" ht="15" customHeight="1">
      <c r="A165" s="23"/>
      <c r="B165" s="12" t="s">
        <v>4</v>
      </c>
      <c r="C165" s="22">
        <f t="shared" si="46"/>
        <v>25960</v>
      </c>
      <c r="D165" s="30">
        <f t="shared" si="46"/>
        <v>10169</v>
      </c>
      <c r="E165" s="46">
        <f t="shared" si="46"/>
        <v>25497</v>
      </c>
      <c r="F165" s="30">
        <f t="shared" si="46"/>
        <v>10150</v>
      </c>
      <c r="G165" s="22">
        <f t="shared" si="46"/>
        <v>463</v>
      </c>
      <c r="H165" s="30">
        <f t="shared" si="46"/>
        <v>19</v>
      </c>
      <c r="I165" s="22">
        <f t="shared" si="46"/>
        <v>26744</v>
      </c>
      <c r="J165" s="30">
        <f t="shared" si="46"/>
        <v>9859</v>
      </c>
      <c r="K165" s="22">
        <f t="shared" si="46"/>
        <v>26405</v>
      </c>
      <c r="L165" s="30">
        <f t="shared" si="46"/>
        <v>9844</v>
      </c>
      <c r="M165" s="22">
        <f t="shared" si="46"/>
        <v>339</v>
      </c>
      <c r="N165" s="30">
        <f t="shared" si="46"/>
        <v>15</v>
      </c>
      <c r="O165" s="534">
        <f t="shared" si="46"/>
        <v>-908</v>
      </c>
      <c r="P165" s="534">
        <f t="shared" si="46"/>
        <v>306</v>
      </c>
      <c r="Q165" s="64">
        <f t="shared" si="46"/>
        <v>-3.4387426623745507</v>
      </c>
      <c r="R165" s="67">
        <f t="shared" si="46"/>
        <v>3.1084924827305973</v>
      </c>
      <c r="S165" s="82">
        <f>E165/F165</f>
        <v>2.5120197044334978</v>
      </c>
      <c r="T165" s="571">
        <f>K165/L165</f>
        <v>2.6823445753758635</v>
      </c>
      <c r="U165" s="577">
        <f>S165-T165</f>
        <v>-0.1703248709423657</v>
      </c>
    </row>
    <row r="166" spans="1:21" ht="15" customHeight="1">
      <c r="A166" s="23"/>
      <c r="B166" s="12" t="s">
        <v>93</v>
      </c>
      <c r="C166" s="22">
        <f t="shared" si="46"/>
        <v>8297</v>
      </c>
      <c r="D166" s="30">
        <f t="shared" si="46"/>
        <v>3331</v>
      </c>
      <c r="E166" s="46">
        <f t="shared" si="46"/>
        <v>8028</v>
      </c>
      <c r="F166" s="30">
        <f t="shared" si="46"/>
        <v>3320</v>
      </c>
      <c r="G166" s="22">
        <f t="shared" si="46"/>
        <v>269</v>
      </c>
      <c r="H166" s="30">
        <f t="shared" si="46"/>
        <v>11</v>
      </c>
      <c r="I166" s="22">
        <f t="shared" si="46"/>
        <v>9520</v>
      </c>
      <c r="J166" s="30">
        <f t="shared" si="46"/>
        <v>3587</v>
      </c>
      <c r="K166" s="22">
        <f t="shared" si="46"/>
        <v>9250</v>
      </c>
      <c r="L166" s="30">
        <f t="shared" si="46"/>
        <v>3575</v>
      </c>
      <c r="M166" s="22">
        <f t="shared" si="46"/>
        <v>270</v>
      </c>
      <c r="N166" s="30">
        <f t="shared" si="46"/>
        <v>12</v>
      </c>
      <c r="O166" s="534">
        <f t="shared" si="46"/>
        <v>-1222</v>
      </c>
      <c r="P166" s="534">
        <f t="shared" si="46"/>
        <v>-255</v>
      </c>
      <c r="Q166" s="64">
        <f t="shared" si="46"/>
        <v>-13.210810810810811</v>
      </c>
      <c r="R166" s="67">
        <f t="shared" si="46"/>
        <v>-7.1328671328671325</v>
      </c>
      <c r="S166" s="82">
        <f>E166/F166</f>
        <v>2.4180722891566266</v>
      </c>
      <c r="T166" s="571">
        <f>K166/L166</f>
        <v>2.5874125874125875</v>
      </c>
      <c r="U166" s="577">
        <f>S166-T166</f>
        <v>-0.16934029825596086</v>
      </c>
    </row>
    <row r="167" spans="1:21" ht="15" customHeight="1">
      <c r="A167" s="23"/>
      <c r="B167" s="12"/>
      <c r="C167" s="23"/>
      <c r="D167" s="11"/>
      <c r="E167" s="88"/>
      <c r="F167" s="11"/>
      <c r="G167" s="23"/>
      <c r="H167" s="11"/>
      <c r="I167" s="23"/>
      <c r="J167" s="11"/>
      <c r="K167" s="23"/>
      <c r="L167" s="11"/>
      <c r="M167" s="23"/>
      <c r="N167" s="11"/>
      <c r="O167" s="62"/>
      <c r="P167" s="62"/>
      <c r="Q167" s="73"/>
      <c r="R167" s="78"/>
      <c r="S167" s="73"/>
      <c r="T167" s="571"/>
      <c r="U167" s="577"/>
    </row>
    <row r="168" spans="1:21" s="23" customFormat="1" ht="16.5" customHeight="1">
      <c r="A168" s="137" t="s">
        <v>46</v>
      </c>
      <c r="B168" s="147"/>
      <c r="C168" s="158">
        <f t="shared" ref="C168:L168" si="47">SUM(C169:C184)</f>
        <v>5555</v>
      </c>
      <c r="D168" s="192">
        <f t="shared" si="47"/>
        <v>2249</v>
      </c>
      <c r="E168" s="225">
        <f t="shared" si="47"/>
        <v>5367</v>
      </c>
      <c r="F168" s="247">
        <f t="shared" si="47"/>
        <v>2241</v>
      </c>
      <c r="G168" s="225">
        <f t="shared" si="47"/>
        <v>188</v>
      </c>
      <c r="H168" s="247">
        <f t="shared" si="47"/>
        <v>8</v>
      </c>
      <c r="I168" s="225">
        <f t="shared" si="47"/>
        <v>6288</v>
      </c>
      <c r="J168" s="247">
        <f t="shared" si="47"/>
        <v>2410</v>
      </c>
      <c r="K168" s="225">
        <f t="shared" si="47"/>
        <v>6093</v>
      </c>
      <c r="L168" s="247">
        <f t="shared" si="47"/>
        <v>2401</v>
      </c>
      <c r="M168" s="225">
        <f>I168-K168</f>
        <v>195</v>
      </c>
      <c r="N168" s="247">
        <f>J168-L168</f>
        <v>9</v>
      </c>
      <c r="O168" s="535">
        <f t="shared" ref="O168:P178" si="48">E168-K168</f>
        <v>-726</v>
      </c>
      <c r="P168" s="541">
        <f t="shared" si="48"/>
        <v>-160</v>
      </c>
      <c r="Q168" s="549">
        <f t="shared" ref="Q168:R178" si="49">O168/K168*100</f>
        <v>-11.915312653865092</v>
      </c>
      <c r="R168" s="558">
        <f t="shared" si="49"/>
        <v>-6.6638900458142443</v>
      </c>
      <c r="S168" s="282">
        <f t="shared" ref="S168:S178" si="50">E168/F168</f>
        <v>2.3949129852744311</v>
      </c>
      <c r="T168" s="567">
        <f t="shared" ref="T168:T178" si="51">K168/L168</f>
        <v>2.5376926280716368</v>
      </c>
      <c r="U168" s="292">
        <f t="shared" ref="U168:U178" si="52">S168-T168</f>
        <v>-0.14277964279720567</v>
      </c>
    </row>
    <row r="169" spans="1:21" ht="15" customHeight="1">
      <c r="A169" s="23"/>
      <c r="B169" s="150" t="s">
        <v>197</v>
      </c>
      <c r="C169" s="467">
        <v>554</v>
      </c>
      <c r="D169" s="471">
        <v>184</v>
      </c>
      <c r="E169" s="485">
        <v>442</v>
      </c>
      <c r="F169" s="495">
        <v>181</v>
      </c>
      <c r="G169" s="505">
        <v>112</v>
      </c>
      <c r="H169" s="515">
        <v>3</v>
      </c>
      <c r="I169" s="228">
        <v>592</v>
      </c>
      <c r="J169" s="522">
        <v>192</v>
      </c>
      <c r="K169" s="228">
        <v>481</v>
      </c>
      <c r="L169" s="522">
        <v>189</v>
      </c>
      <c r="M169" s="228">
        <f>I169-K169</f>
        <v>111</v>
      </c>
      <c r="N169" s="522">
        <f>J169-L169</f>
        <v>3</v>
      </c>
      <c r="O169" s="536">
        <f t="shared" si="48"/>
        <v>-39</v>
      </c>
      <c r="P169" s="542">
        <f t="shared" si="48"/>
        <v>-8</v>
      </c>
      <c r="Q169" s="267">
        <f t="shared" si="49"/>
        <v>-8.1081081081081088</v>
      </c>
      <c r="R169" s="272">
        <f t="shared" si="49"/>
        <v>-4.2328042328042326</v>
      </c>
      <c r="S169" s="283">
        <f t="shared" si="50"/>
        <v>2.4419889502762433</v>
      </c>
      <c r="T169" s="568">
        <f t="shared" si="51"/>
        <v>2.5449735449735451</v>
      </c>
      <c r="U169" s="574">
        <f t="shared" si="52"/>
        <v>-0.10298459469730181</v>
      </c>
    </row>
    <row r="170" spans="1:21" ht="15" customHeight="1">
      <c r="A170" s="23"/>
      <c r="B170" s="149" t="s">
        <v>198</v>
      </c>
      <c r="C170" s="463">
        <v>305</v>
      </c>
      <c r="D170" s="469">
        <v>124</v>
      </c>
      <c r="E170" s="479">
        <v>305</v>
      </c>
      <c r="F170" s="490">
        <v>124</v>
      </c>
      <c r="G170" s="499" t="s">
        <v>217</v>
      </c>
      <c r="H170" s="509" t="s">
        <v>217</v>
      </c>
      <c r="I170" s="226">
        <v>341</v>
      </c>
      <c r="J170" s="248">
        <v>135</v>
      </c>
      <c r="K170" s="226">
        <v>341</v>
      </c>
      <c r="L170" s="248">
        <v>135</v>
      </c>
      <c r="M170" s="528">
        <v>0</v>
      </c>
      <c r="N170" s="533">
        <v>0</v>
      </c>
      <c r="O170" s="537">
        <f t="shared" si="48"/>
        <v>-36</v>
      </c>
      <c r="P170" s="543">
        <f t="shared" si="48"/>
        <v>-11</v>
      </c>
      <c r="Q170" s="268">
        <f t="shared" si="49"/>
        <v>-10.557184750733137</v>
      </c>
      <c r="R170" s="273">
        <f t="shared" si="49"/>
        <v>-8.1481481481481488</v>
      </c>
      <c r="S170" s="284">
        <f t="shared" si="50"/>
        <v>2.4596774193548385</v>
      </c>
      <c r="T170" s="569">
        <f t="shared" si="51"/>
        <v>2.5259259259259261</v>
      </c>
      <c r="U170" s="575">
        <f t="shared" si="52"/>
        <v>-6.6248506571087606e-002</v>
      </c>
    </row>
    <row r="171" spans="1:21" ht="15" customHeight="1">
      <c r="A171" s="23"/>
      <c r="B171" s="149" t="s">
        <v>199</v>
      </c>
      <c r="C171" s="464">
        <v>285</v>
      </c>
      <c r="D171" s="470">
        <v>119</v>
      </c>
      <c r="E171" s="480">
        <v>285</v>
      </c>
      <c r="F171" s="491">
        <v>119</v>
      </c>
      <c r="G171" s="499" t="s">
        <v>217</v>
      </c>
      <c r="H171" s="509" t="s">
        <v>217</v>
      </c>
      <c r="I171" s="227">
        <v>301</v>
      </c>
      <c r="J171" s="249">
        <v>127</v>
      </c>
      <c r="K171" s="227">
        <v>301</v>
      </c>
      <c r="L171" s="249">
        <v>127</v>
      </c>
      <c r="M171" s="528">
        <v>0</v>
      </c>
      <c r="N171" s="533">
        <v>0</v>
      </c>
      <c r="O171" s="537">
        <f t="shared" si="48"/>
        <v>-16</v>
      </c>
      <c r="P171" s="543">
        <f t="shared" si="48"/>
        <v>-8</v>
      </c>
      <c r="Q171" s="268">
        <f t="shared" si="49"/>
        <v>-5.3156146179401995</v>
      </c>
      <c r="R171" s="273">
        <f t="shared" si="49"/>
        <v>-6.2992125984251963</v>
      </c>
      <c r="S171" s="284">
        <f t="shared" si="50"/>
        <v>2.3949579831932772</v>
      </c>
      <c r="T171" s="569">
        <f t="shared" si="51"/>
        <v>2.3700787401574801</v>
      </c>
      <c r="U171" s="575">
        <f t="shared" si="52"/>
        <v>2.4879243035797138e-002</v>
      </c>
    </row>
    <row r="172" spans="1:21" ht="15" customHeight="1">
      <c r="A172" s="23"/>
      <c r="B172" s="149" t="s">
        <v>175</v>
      </c>
      <c r="C172" s="464">
        <v>282</v>
      </c>
      <c r="D172" s="470">
        <v>118</v>
      </c>
      <c r="E172" s="480">
        <v>282</v>
      </c>
      <c r="F172" s="491">
        <v>118</v>
      </c>
      <c r="G172" s="499" t="s">
        <v>217</v>
      </c>
      <c r="H172" s="509" t="s">
        <v>217</v>
      </c>
      <c r="I172" s="227">
        <v>328</v>
      </c>
      <c r="J172" s="249">
        <v>132</v>
      </c>
      <c r="K172" s="227">
        <v>328</v>
      </c>
      <c r="L172" s="249">
        <v>132</v>
      </c>
      <c r="M172" s="528">
        <v>0</v>
      </c>
      <c r="N172" s="533">
        <v>0</v>
      </c>
      <c r="O172" s="537">
        <f t="shared" si="48"/>
        <v>-46</v>
      </c>
      <c r="P172" s="543">
        <f t="shared" si="48"/>
        <v>-14</v>
      </c>
      <c r="Q172" s="268">
        <f t="shared" si="49"/>
        <v>-14.02439024390244</v>
      </c>
      <c r="R172" s="273">
        <f t="shared" si="49"/>
        <v>-10.606060606060606</v>
      </c>
      <c r="S172" s="284">
        <f t="shared" si="50"/>
        <v>2.3898305084745761</v>
      </c>
      <c r="T172" s="569">
        <f t="shared" si="51"/>
        <v>2.4848484848484849</v>
      </c>
      <c r="U172" s="575">
        <f t="shared" si="52"/>
        <v>-9.5017976373908741e-002</v>
      </c>
    </row>
    <row r="173" spans="1:21" ht="15" customHeight="1">
      <c r="A173" s="23"/>
      <c r="B173" s="149" t="s">
        <v>200</v>
      </c>
      <c r="C173" s="464">
        <v>259</v>
      </c>
      <c r="D173" s="470">
        <v>115</v>
      </c>
      <c r="E173" s="480">
        <v>259</v>
      </c>
      <c r="F173" s="491">
        <v>115</v>
      </c>
      <c r="G173" s="499" t="s">
        <v>217</v>
      </c>
      <c r="H173" s="509" t="s">
        <v>217</v>
      </c>
      <c r="I173" s="227">
        <v>292</v>
      </c>
      <c r="J173" s="249">
        <v>117</v>
      </c>
      <c r="K173" s="227">
        <v>292</v>
      </c>
      <c r="L173" s="249">
        <v>117</v>
      </c>
      <c r="M173" s="528">
        <v>0</v>
      </c>
      <c r="N173" s="533">
        <v>0</v>
      </c>
      <c r="O173" s="537">
        <f t="shared" si="48"/>
        <v>-33</v>
      </c>
      <c r="P173" s="543">
        <f t="shared" si="48"/>
        <v>-2</v>
      </c>
      <c r="Q173" s="268">
        <f t="shared" si="49"/>
        <v>-11.301369863013697</v>
      </c>
      <c r="R173" s="273">
        <f t="shared" si="49"/>
        <v>-1.7094017094017095</v>
      </c>
      <c r="S173" s="284">
        <f t="shared" si="50"/>
        <v>2.2521739130434781</v>
      </c>
      <c r="T173" s="569">
        <f t="shared" si="51"/>
        <v>2.4957264957264957</v>
      </c>
      <c r="U173" s="575">
        <f t="shared" si="52"/>
        <v>-0.2435525826830176</v>
      </c>
    </row>
    <row r="174" spans="1:21" ht="15" customHeight="1">
      <c r="A174" s="23"/>
      <c r="B174" s="149" t="s">
        <v>201</v>
      </c>
      <c r="C174" s="464">
        <v>346</v>
      </c>
      <c r="D174" s="470">
        <v>154</v>
      </c>
      <c r="E174" s="480">
        <v>309</v>
      </c>
      <c r="F174" s="491">
        <v>150</v>
      </c>
      <c r="G174" s="496">
        <v>37</v>
      </c>
      <c r="H174" s="507">
        <v>4</v>
      </c>
      <c r="I174" s="227">
        <v>362</v>
      </c>
      <c r="J174" s="249">
        <v>156</v>
      </c>
      <c r="K174" s="227">
        <v>328</v>
      </c>
      <c r="L174" s="249">
        <v>152</v>
      </c>
      <c r="M174" s="227">
        <f>I174-K174</f>
        <v>34</v>
      </c>
      <c r="N174" s="249">
        <f>J174-L174</f>
        <v>4</v>
      </c>
      <c r="O174" s="537">
        <f t="shared" si="48"/>
        <v>-19</v>
      </c>
      <c r="P174" s="543">
        <f t="shared" si="48"/>
        <v>-2</v>
      </c>
      <c r="Q174" s="268">
        <f t="shared" si="49"/>
        <v>-5.7926829268292686</v>
      </c>
      <c r="R174" s="273">
        <f t="shared" si="49"/>
        <v>-1.3157894736842104</v>
      </c>
      <c r="S174" s="284">
        <f t="shared" si="50"/>
        <v>2.06</v>
      </c>
      <c r="T174" s="569">
        <f t="shared" si="51"/>
        <v>2.1578947368421053</v>
      </c>
      <c r="U174" s="575">
        <f t="shared" si="52"/>
        <v>-9.7894736842105257e-002</v>
      </c>
    </row>
    <row r="175" spans="1:21" ht="15" customHeight="1">
      <c r="A175" s="23"/>
      <c r="B175" s="149" t="s">
        <v>192</v>
      </c>
      <c r="C175" s="464">
        <v>107</v>
      </c>
      <c r="D175" s="470">
        <v>40</v>
      </c>
      <c r="E175" s="480">
        <v>107</v>
      </c>
      <c r="F175" s="491">
        <v>40</v>
      </c>
      <c r="G175" s="499" t="s">
        <v>217</v>
      </c>
      <c r="H175" s="509" t="s">
        <v>217</v>
      </c>
      <c r="I175" s="227">
        <v>128</v>
      </c>
      <c r="J175" s="249">
        <v>47</v>
      </c>
      <c r="K175" s="227">
        <v>128</v>
      </c>
      <c r="L175" s="249">
        <v>47</v>
      </c>
      <c r="M175" s="528">
        <v>0</v>
      </c>
      <c r="N175" s="533">
        <v>0</v>
      </c>
      <c r="O175" s="537">
        <f t="shared" si="48"/>
        <v>-21</v>
      </c>
      <c r="P175" s="543">
        <f t="shared" si="48"/>
        <v>-7</v>
      </c>
      <c r="Q175" s="268">
        <f t="shared" si="49"/>
        <v>-16.40625</v>
      </c>
      <c r="R175" s="273">
        <f t="shared" si="49"/>
        <v>-14.893617021276595</v>
      </c>
      <c r="S175" s="284">
        <f t="shared" si="50"/>
        <v>2.6749999999999998</v>
      </c>
      <c r="T175" s="569">
        <f t="shared" si="51"/>
        <v>2.7234042553191489</v>
      </c>
      <c r="U175" s="575">
        <f t="shared" si="52"/>
        <v>-4.8404255319149048e-002</v>
      </c>
    </row>
    <row r="176" spans="1:21" ht="15" customHeight="1">
      <c r="A176" s="23"/>
      <c r="B176" s="149" t="s">
        <v>202</v>
      </c>
      <c r="C176" s="464">
        <v>92</v>
      </c>
      <c r="D176" s="470">
        <v>39</v>
      </c>
      <c r="E176" s="480">
        <v>92</v>
      </c>
      <c r="F176" s="491">
        <v>39</v>
      </c>
      <c r="G176" s="499" t="s">
        <v>217</v>
      </c>
      <c r="H176" s="509" t="s">
        <v>217</v>
      </c>
      <c r="I176" s="227">
        <v>113</v>
      </c>
      <c r="J176" s="249">
        <v>47</v>
      </c>
      <c r="K176" s="227">
        <v>113</v>
      </c>
      <c r="L176" s="249">
        <v>47</v>
      </c>
      <c r="M176" s="528">
        <v>0</v>
      </c>
      <c r="N176" s="533">
        <v>0</v>
      </c>
      <c r="O176" s="537">
        <f t="shared" si="48"/>
        <v>-21</v>
      </c>
      <c r="P176" s="543">
        <f t="shared" si="48"/>
        <v>-8</v>
      </c>
      <c r="Q176" s="268">
        <f t="shared" si="49"/>
        <v>-18.584070796460178</v>
      </c>
      <c r="R176" s="273">
        <f t="shared" si="49"/>
        <v>-17.021276595744681</v>
      </c>
      <c r="S176" s="284">
        <f t="shared" si="50"/>
        <v>2.358974358974359</v>
      </c>
      <c r="T176" s="569">
        <f t="shared" si="51"/>
        <v>2.4042553191489362</v>
      </c>
      <c r="U176" s="575">
        <f t="shared" si="52"/>
        <v>-4.5280960174577167e-002</v>
      </c>
    </row>
    <row r="177" spans="1:21" ht="15" customHeight="1">
      <c r="A177" s="23"/>
      <c r="B177" s="149" t="s">
        <v>63</v>
      </c>
      <c r="C177" s="464">
        <v>601</v>
      </c>
      <c r="D177" s="470">
        <v>256</v>
      </c>
      <c r="E177" s="480">
        <v>601</v>
      </c>
      <c r="F177" s="491">
        <v>256</v>
      </c>
      <c r="G177" s="499" t="s">
        <v>217</v>
      </c>
      <c r="H177" s="509" t="s">
        <v>217</v>
      </c>
      <c r="I177" s="227">
        <v>655</v>
      </c>
      <c r="J177" s="249">
        <v>263</v>
      </c>
      <c r="K177" s="227">
        <v>655</v>
      </c>
      <c r="L177" s="249">
        <v>263</v>
      </c>
      <c r="M177" s="528">
        <v>0</v>
      </c>
      <c r="N177" s="533">
        <v>0</v>
      </c>
      <c r="O177" s="537">
        <f t="shared" si="48"/>
        <v>-54</v>
      </c>
      <c r="P177" s="543">
        <f t="shared" si="48"/>
        <v>-7</v>
      </c>
      <c r="Q177" s="268">
        <f t="shared" si="49"/>
        <v>-8.2442748091603058</v>
      </c>
      <c r="R177" s="273">
        <f t="shared" si="49"/>
        <v>-2.6615969581749046</v>
      </c>
      <c r="S177" s="284">
        <f t="shared" si="50"/>
        <v>2.34765625</v>
      </c>
      <c r="T177" s="569">
        <f t="shared" si="51"/>
        <v>2.4904942965779466</v>
      </c>
      <c r="U177" s="575">
        <f t="shared" si="52"/>
        <v>-0.14283804657794663</v>
      </c>
    </row>
    <row r="178" spans="1:21" ht="15" customHeight="1">
      <c r="A178" s="23"/>
      <c r="B178" s="149" t="s">
        <v>204</v>
      </c>
      <c r="C178" s="464">
        <v>549</v>
      </c>
      <c r="D178" s="470">
        <v>221</v>
      </c>
      <c r="E178" s="480">
        <v>549</v>
      </c>
      <c r="F178" s="491">
        <v>221</v>
      </c>
      <c r="G178" s="496" t="s">
        <v>217</v>
      </c>
      <c r="H178" s="507" t="s">
        <v>217</v>
      </c>
      <c r="I178" s="227">
        <v>597</v>
      </c>
      <c r="J178" s="249">
        <v>223</v>
      </c>
      <c r="K178" s="227">
        <v>580</v>
      </c>
      <c r="L178" s="249">
        <v>222</v>
      </c>
      <c r="M178" s="226">
        <f>I178-K178</f>
        <v>17</v>
      </c>
      <c r="N178" s="248">
        <f>J178-L178</f>
        <v>1</v>
      </c>
      <c r="O178" s="537">
        <f t="shared" si="48"/>
        <v>-31</v>
      </c>
      <c r="P178" s="543">
        <f t="shared" si="48"/>
        <v>-1</v>
      </c>
      <c r="Q178" s="268">
        <f t="shared" si="49"/>
        <v>-5.3448275862068968</v>
      </c>
      <c r="R178" s="273">
        <f t="shared" si="49"/>
        <v>-0.45045045045045046</v>
      </c>
      <c r="S178" s="284">
        <f t="shared" si="50"/>
        <v>2.4841628959276019</v>
      </c>
      <c r="T178" s="569">
        <f t="shared" si="51"/>
        <v>2.6126126126126126</v>
      </c>
      <c r="U178" s="575">
        <f t="shared" si="52"/>
        <v>-0.12844971668501071</v>
      </c>
    </row>
    <row r="179" spans="1:21" ht="15" customHeight="1">
      <c r="A179" s="23"/>
      <c r="B179" s="149" t="s">
        <v>205</v>
      </c>
      <c r="C179" s="170">
        <v>0</v>
      </c>
      <c r="D179" s="199">
        <v>0</v>
      </c>
      <c r="E179" s="170">
        <v>0</v>
      </c>
      <c r="F179" s="199">
        <v>0</v>
      </c>
      <c r="G179" s="170">
        <f>C179-E179</f>
        <v>0</v>
      </c>
      <c r="H179" s="199">
        <f>D179-F179</f>
        <v>0</v>
      </c>
      <c r="I179" s="170">
        <v>0</v>
      </c>
      <c r="J179" s="199">
        <v>0</v>
      </c>
      <c r="K179" s="170">
        <v>0</v>
      </c>
      <c r="L179" s="199">
        <v>0</v>
      </c>
      <c r="M179" s="170">
        <f>I179-K179</f>
        <v>0</v>
      </c>
      <c r="N179" s="199">
        <f>J179-L179</f>
        <v>0</v>
      </c>
      <c r="O179" s="170" t="s">
        <v>217</v>
      </c>
      <c r="P179" s="199" t="s">
        <v>217</v>
      </c>
      <c r="Q179" s="308">
        <v>0</v>
      </c>
      <c r="R179" s="199">
        <v>0</v>
      </c>
      <c r="S179" s="308">
        <v>0</v>
      </c>
      <c r="T179" s="181" t="s">
        <v>217</v>
      </c>
      <c r="U179" s="200" t="s">
        <v>217</v>
      </c>
    </row>
    <row r="180" spans="1:21" ht="15" customHeight="1">
      <c r="A180" s="23"/>
      <c r="B180" s="149" t="s">
        <v>2</v>
      </c>
      <c r="C180" s="170">
        <v>0</v>
      </c>
      <c r="D180" s="199">
        <v>0</v>
      </c>
      <c r="E180" s="170">
        <v>0</v>
      </c>
      <c r="F180" s="199">
        <v>0</v>
      </c>
      <c r="G180" s="170">
        <f>C180-E180</f>
        <v>0</v>
      </c>
      <c r="H180" s="199">
        <f>D180-F180</f>
        <v>0</v>
      </c>
      <c r="I180" s="521" t="s">
        <v>218</v>
      </c>
      <c r="J180" s="524" t="s">
        <v>218</v>
      </c>
      <c r="K180" s="521" t="s">
        <v>218</v>
      </c>
      <c r="L180" s="524" t="s">
        <v>218</v>
      </c>
      <c r="M180" s="521" t="s">
        <v>218</v>
      </c>
      <c r="N180" s="524" t="s">
        <v>218</v>
      </c>
      <c r="O180" s="540" t="s">
        <v>218</v>
      </c>
      <c r="P180" s="545" t="s">
        <v>218</v>
      </c>
      <c r="Q180" s="286" t="s">
        <v>218</v>
      </c>
      <c r="R180" s="563" t="s">
        <v>218</v>
      </c>
      <c r="S180" s="308">
        <v>0</v>
      </c>
      <c r="T180" s="573" t="s">
        <v>218</v>
      </c>
      <c r="U180" s="579" t="s">
        <v>218</v>
      </c>
    </row>
    <row r="181" spans="1:21" ht="15" customHeight="1">
      <c r="A181" s="23"/>
      <c r="B181" s="149" t="s">
        <v>206</v>
      </c>
      <c r="C181" s="171" t="s">
        <v>218</v>
      </c>
      <c r="D181" s="475" t="s">
        <v>218</v>
      </c>
      <c r="E181" s="232" t="s">
        <v>218</v>
      </c>
      <c r="F181" s="253" t="s">
        <v>218</v>
      </c>
      <c r="G181" s="232" t="s">
        <v>218</v>
      </c>
      <c r="H181" s="253" t="s">
        <v>218</v>
      </c>
      <c r="I181" s="232" t="s">
        <v>218</v>
      </c>
      <c r="J181" s="253" t="s">
        <v>218</v>
      </c>
      <c r="K181" s="232" t="s">
        <v>218</v>
      </c>
      <c r="L181" s="253" t="s">
        <v>218</v>
      </c>
      <c r="M181" s="521" t="s">
        <v>218</v>
      </c>
      <c r="N181" s="524" t="s">
        <v>218</v>
      </c>
      <c r="O181" s="540" t="s">
        <v>218</v>
      </c>
      <c r="P181" s="545" t="s">
        <v>218</v>
      </c>
      <c r="Q181" s="286" t="s">
        <v>218</v>
      </c>
      <c r="R181" s="563" t="s">
        <v>218</v>
      </c>
      <c r="S181" s="286" t="s">
        <v>218</v>
      </c>
      <c r="T181" s="573" t="s">
        <v>218</v>
      </c>
      <c r="U181" s="579" t="s">
        <v>218</v>
      </c>
    </row>
    <row r="182" spans="1:21" ht="15" customHeight="1">
      <c r="A182" s="23"/>
      <c r="B182" s="149" t="s">
        <v>207</v>
      </c>
      <c r="C182" s="464">
        <v>1480</v>
      </c>
      <c r="D182" s="470">
        <v>597</v>
      </c>
      <c r="E182" s="302">
        <v>1480</v>
      </c>
      <c r="F182" s="326">
        <v>597</v>
      </c>
      <c r="G182" s="499" t="s">
        <v>217</v>
      </c>
      <c r="H182" s="509" t="s">
        <v>217</v>
      </c>
      <c r="I182" s="227">
        <v>1715</v>
      </c>
      <c r="J182" s="249">
        <v>643</v>
      </c>
      <c r="K182" s="227">
        <v>1715</v>
      </c>
      <c r="L182" s="249">
        <v>643</v>
      </c>
      <c r="M182" s="528">
        <v>0</v>
      </c>
      <c r="N182" s="533">
        <v>0</v>
      </c>
      <c r="O182" s="537">
        <f t="shared" ref="O182:P192" si="53">E182-K182</f>
        <v>-235</v>
      </c>
      <c r="P182" s="543">
        <f t="shared" si="53"/>
        <v>-46</v>
      </c>
      <c r="Q182" s="268">
        <f t="shared" ref="Q182:R192" si="54">O182/K182*100</f>
        <v>-13.702623906705538</v>
      </c>
      <c r="R182" s="273">
        <f t="shared" si="54"/>
        <v>-7.1539657853810263</v>
      </c>
      <c r="S182" s="284">
        <f t="shared" ref="S182:S192" si="55">E182/F182</f>
        <v>2.4790619765494135</v>
      </c>
      <c r="T182" s="569">
        <f t="shared" ref="T182:T192" si="56">K182/L182</f>
        <v>2.6671850699844479</v>
      </c>
      <c r="U182" s="575">
        <f t="shared" ref="U182:U192" si="57">S182-T182</f>
        <v>-0.18812309343503442</v>
      </c>
    </row>
    <row r="183" spans="1:21" ht="15" customHeight="1">
      <c r="A183" s="23"/>
      <c r="B183" s="149" t="s">
        <v>40</v>
      </c>
      <c r="C183" s="464">
        <v>162</v>
      </c>
      <c r="D183" s="470">
        <v>73</v>
      </c>
      <c r="E183" s="480">
        <v>162</v>
      </c>
      <c r="F183" s="491">
        <v>73</v>
      </c>
      <c r="G183" s="499" t="s">
        <v>217</v>
      </c>
      <c r="H183" s="509" t="s">
        <v>217</v>
      </c>
      <c r="I183" s="227">
        <v>213</v>
      </c>
      <c r="J183" s="249">
        <v>91</v>
      </c>
      <c r="K183" s="227">
        <v>213</v>
      </c>
      <c r="L183" s="249">
        <v>91</v>
      </c>
      <c r="M183" s="528">
        <v>0</v>
      </c>
      <c r="N183" s="533">
        <v>0</v>
      </c>
      <c r="O183" s="537">
        <f t="shared" si="53"/>
        <v>-51</v>
      </c>
      <c r="P183" s="543">
        <f t="shared" si="53"/>
        <v>-18</v>
      </c>
      <c r="Q183" s="268">
        <f t="shared" si="54"/>
        <v>-23.943661971830984</v>
      </c>
      <c r="R183" s="273">
        <f t="shared" si="54"/>
        <v>-19.780219780219781</v>
      </c>
      <c r="S183" s="284">
        <f t="shared" si="55"/>
        <v>2.2191780821917808</v>
      </c>
      <c r="T183" s="569">
        <f t="shared" si="56"/>
        <v>2.3406593406593408</v>
      </c>
      <c r="U183" s="575">
        <f t="shared" si="57"/>
        <v>-0.12148125846755997</v>
      </c>
    </row>
    <row r="184" spans="1:21" ht="15" customHeight="1">
      <c r="A184" s="23"/>
      <c r="B184" s="152" t="s">
        <v>208</v>
      </c>
      <c r="C184" s="465">
        <v>533</v>
      </c>
      <c r="D184" s="473">
        <v>209</v>
      </c>
      <c r="E184" s="481">
        <v>494</v>
      </c>
      <c r="F184" s="492">
        <v>208</v>
      </c>
      <c r="G184" s="498">
        <v>39</v>
      </c>
      <c r="H184" s="508">
        <v>1</v>
      </c>
      <c r="I184" s="229">
        <v>651</v>
      </c>
      <c r="J184" s="250">
        <v>237</v>
      </c>
      <c r="K184" s="229">
        <v>618</v>
      </c>
      <c r="L184" s="250">
        <v>236</v>
      </c>
      <c r="M184" s="229">
        <f t="shared" ref="M184:N192" si="58">I184-K184</f>
        <v>33</v>
      </c>
      <c r="N184" s="250">
        <f t="shared" si="58"/>
        <v>1</v>
      </c>
      <c r="O184" s="537">
        <f t="shared" si="53"/>
        <v>-124</v>
      </c>
      <c r="P184" s="543">
        <f t="shared" si="53"/>
        <v>-28</v>
      </c>
      <c r="Q184" s="551">
        <f t="shared" si="54"/>
        <v>-20.064724919093852</v>
      </c>
      <c r="R184" s="560">
        <f t="shared" si="54"/>
        <v>-11.864406779661017</v>
      </c>
      <c r="S184" s="284">
        <f t="shared" si="55"/>
        <v>2.375</v>
      </c>
      <c r="T184" s="569">
        <f t="shared" si="56"/>
        <v>2.6186440677966103</v>
      </c>
      <c r="U184" s="575">
        <f t="shared" si="57"/>
        <v>-0.2436440677966103</v>
      </c>
    </row>
    <row r="185" spans="1:21" s="23" customFormat="1" ht="16.5" customHeight="1">
      <c r="A185" s="137" t="s">
        <v>43</v>
      </c>
      <c r="B185" s="147"/>
      <c r="C185" s="158">
        <f t="shared" ref="C185:L185" si="59">SUM(C186:C188)</f>
        <v>2094</v>
      </c>
      <c r="D185" s="192">
        <f t="shared" si="59"/>
        <v>807</v>
      </c>
      <c r="E185" s="225">
        <f t="shared" si="59"/>
        <v>2013</v>
      </c>
      <c r="F185" s="247">
        <f t="shared" si="59"/>
        <v>804</v>
      </c>
      <c r="G185" s="225">
        <f t="shared" si="59"/>
        <v>81</v>
      </c>
      <c r="H185" s="247">
        <f t="shared" si="59"/>
        <v>3</v>
      </c>
      <c r="I185" s="225">
        <f t="shared" si="59"/>
        <v>2420</v>
      </c>
      <c r="J185" s="247">
        <f t="shared" si="59"/>
        <v>860</v>
      </c>
      <c r="K185" s="225">
        <f t="shared" si="59"/>
        <v>2345</v>
      </c>
      <c r="L185" s="247">
        <f t="shared" si="59"/>
        <v>857</v>
      </c>
      <c r="M185" s="225">
        <f t="shared" si="58"/>
        <v>75</v>
      </c>
      <c r="N185" s="247">
        <f t="shared" si="58"/>
        <v>3</v>
      </c>
      <c r="O185" s="535">
        <f t="shared" si="53"/>
        <v>-332</v>
      </c>
      <c r="P185" s="541">
        <f t="shared" si="53"/>
        <v>-53</v>
      </c>
      <c r="Q185" s="549">
        <f t="shared" si="54"/>
        <v>-14.157782515991471</v>
      </c>
      <c r="R185" s="558">
        <f t="shared" si="54"/>
        <v>-6.1843640606767796</v>
      </c>
      <c r="S185" s="282">
        <f t="shared" si="55"/>
        <v>2.5037313432835822</v>
      </c>
      <c r="T185" s="567">
        <f t="shared" si="56"/>
        <v>2.7362893815635938</v>
      </c>
      <c r="U185" s="292">
        <f t="shared" si="57"/>
        <v>-0.23255803828001165</v>
      </c>
    </row>
    <row r="186" spans="1:21" ht="15" customHeight="1">
      <c r="A186" s="140"/>
      <c r="B186" s="150" t="s">
        <v>209</v>
      </c>
      <c r="C186" s="463">
        <v>717</v>
      </c>
      <c r="D186" s="469">
        <v>284</v>
      </c>
      <c r="E186" s="479">
        <v>717</v>
      </c>
      <c r="F186" s="490">
        <v>284</v>
      </c>
      <c r="G186" s="496" t="s">
        <v>217</v>
      </c>
      <c r="H186" s="507" t="s">
        <v>217</v>
      </c>
      <c r="I186" s="226">
        <v>804</v>
      </c>
      <c r="J186" s="248">
        <v>310</v>
      </c>
      <c r="K186" s="226">
        <v>804</v>
      </c>
      <c r="L186" s="248">
        <v>310</v>
      </c>
      <c r="M186" s="170">
        <f t="shared" si="58"/>
        <v>0</v>
      </c>
      <c r="N186" s="199">
        <f t="shared" si="58"/>
        <v>0</v>
      </c>
      <c r="O186" s="536">
        <f t="shared" si="53"/>
        <v>-87</v>
      </c>
      <c r="P186" s="542">
        <f t="shared" si="53"/>
        <v>-26</v>
      </c>
      <c r="Q186" s="550">
        <f t="shared" si="54"/>
        <v>-10.820895522388058</v>
      </c>
      <c r="R186" s="559">
        <f t="shared" si="54"/>
        <v>-8.3870967741935498</v>
      </c>
      <c r="S186" s="283">
        <f t="shared" si="55"/>
        <v>2.5246478873239435</v>
      </c>
      <c r="T186" s="568">
        <f t="shared" si="56"/>
        <v>2.5935483870967744</v>
      </c>
      <c r="U186" s="574">
        <f t="shared" si="57"/>
        <v>-6.8900499772830859e-002</v>
      </c>
    </row>
    <row r="187" spans="1:21" ht="15" customHeight="1">
      <c r="A187" s="141"/>
      <c r="B187" s="149" t="s">
        <v>210</v>
      </c>
      <c r="C187" s="464">
        <v>639</v>
      </c>
      <c r="D187" s="470">
        <v>243</v>
      </c>
      <c r="E187" s="480">
        <v>621</v>
      </c>
      <c r="F187" s="491">
        <v>242</v>
      </c>
      <c r="G187" s="496">
        <v>18</v>
      </c>
      <c r="H187" s="507">
        <v>1</v>
      </c>
      <c r="I187" s="227">
        <v>760</v>
      </c>
      <c r="J187" s="249">
        <v>259</v>
      </c>
      <c r="K187" s="227">
        <v>744</v>
      </c>
      <c r="L187" s="249">
        <v>258</v>
      </c>
      <c r="M187" s="227">
        <f t="shared" si="58"/>
        <v>16</v>
      </c>
      <c r="N187" s="249">
        <f t="shared" si="58"/>
        <v>1</v>
      </c>
      <c r="O187" s="537">
        <f t="shared" si="53"/>
        <v>-123</v>
      </c>
      <c r="P187" s="543">
        <f t="shared" si="53"/>
        <v>-16</v>
      </c>
      <c r="Q187" s="268">
        <f t="shared" si="54"/>
        <v>-16.532258064516128</v>
      </c>
      <c r="R187" s="273">
        <f t="shared" si="54"/>
        <v>-6.2015503875968996</v>
      </c>
      <c r="S187" s="284">
        <f t="shared" si="55"/>
        <v>2.5661157024793386</v>
      </c>
      <c r="T187" s="569">
        <f t="shared" si="56"/>
        <v>2.8837209302325579</v>
      </c>
      <c r="U187" s="575">
        <f t="shared" si="57"/>
        <v>-0.31760522775321931</v>
      </c>
    </row>
    <row r="188" spans="1:21" ht="15" customHeight="1">
      <c r="A188" s="141"/>
      <c r="B188" s="149" t="s">
        <v>211</v>
      </c>
      <c r="C188" s="465">
        <v>738</v>
      </c>
      <c r="D188" s="473">
        <v>280</v>
      </c>
      <c r="E188" s="481">
        <v>675</v>
      </c>
      <c r="F188" s="492">
        <v>278</v>
      </c>
      <c r="G188" s="498">
        <v>63</v>
      </c>
      <c r="H188" s="508">
        <v>2</v>
      </c>
      <c r="I188" s="229">
        <v>856</v>
      </c>
      <c r="J188" s="250">
        <v>291</v>
      </c>
      <c r="K188" s="229">
        <v>797</v>
      </c>
      <c r="L188" s="250">
        <v>289</v>
      </c>
      <c r="M188" s="229">
        <f t="shared" si="58"/>
        <v>59</v>
      </c>
      <c r="N188" s="250">
        <f t="shared" si="58"/>
        <v>2</v>
      </c>
      <c r="O188" s="537">
        <f t="shared" si="53"/>
        <v>-122</v>
      </c>
      <c r="P188" s="543">
        <f t="shared" si="53"/>
        <v>-11</v>
      </c>
      <c r="Q188" s="551">
        <f t="shared" si="54"/>
        <v>-15.307402760351319</v>
      </c>
      <c r="R188" s="560">
        <f t="shared" si="54"/>
        <v>-3.8062283737024223</v>
      </c>
      <c r="S188" s="284">
        <f t="shared" si="55"/>
        <v>2.4280575539568345</v>
      </c>
      <c r="T188" s="569">
        <f t="shared" si="56"/>
        <v>2.7577854671280275</v>
      </c>
      <c r="U188" s="575">
        <f t="shared" si="57"/>
        <v>-0.32972791317119299</v>
      </c>
    </row>
    <row r="189" spans="1:21" s="23" customFormat="1" ht="16.5" customHeight="1">
      <c r="A189" s="142" t="s">
        <v>51</v>
      </c>
      <c r="B189" s="153"/>
      <c r="C189" s="158">
        <f>SUM(C190:C192)</f>
        <v>648</v>
      </c>
      <c r="D189" s="192">
        <f>SUM(D190:D192)</f>
        <v>275</v>
      </c>
      <c r="E189" s="225">
        <f>SUM(E190:E192)</f>
        <v>648</v>
      </c>
      <c r="F189" s="247">
        <f>SUM(F190:F192)</f>
        <v>275</v>
      </c>
      <c r="G189" s="502" t="s">
        <v>217</v>
      </c>
      <c r="H189" s="512" t="s">
        <v>217</v>
      </c>
      <c r="I189" s="225">
        <f>SUM(I190:I192)</f>
        <v>812</v>
      </c>
      <c r="J189" s="247">
        <f>SUM(J190:J192)</f>
        <v>317</v>
      </c>
      <c r="K189" s="225">
        <f>SUM(K190:K192)</f>
        <v>812</v>
      </c>
      <c r="L189" s="247">
        <f>SUM(L190:L192)</f>
        <v>317</v>
      </c>
      <c r="M189" s="527">
        <f t="shared" si="58"/>
        <v>0</v>
      </c>
      <c r="N189" s="532">
        <f t="shared" si="58"/>
        <v>0</v>
      </c>
      <c r="O189" s="535">
        <f t="shared" si="53"/>
        <v>-164</v>
      </c>
      <c r="P189" s="541">
        <f t="shared" si="53"/>
        <v>-42</v>
      </c>
      <c r="Q189" s="549">
        <f t="shared" si="54"/>
        <v>-20.19704433497537</v>
      </c>
      <c r="R189" s="558">
        <f t="shared" si="54"/>
        <v>-13.249211356466878</v>
      </c>
      <c r="S189" s="282">
        <f t="shared" si="55"/>
        <v>2.3563636363636364</v>
      </c>
      <c r="T189" s="567">
        <f t="shared" si="56"/>
        <v>2.5615141955835963</v>
      </c>
      <c r="U189" s="292">
        <f t="shared" si="57"/>
        <v>-0.20515055921995984</v>
      </c>
    </row>
    <row r="190" spans="1:21" ht="15" customHeight="1">
      <c r="A190" s="23"/>
      <c r="B190" s="150" t="s">
        <v>212</v>
      </c>
      <c r="C190" s="463">
        <v>258</v>
      </c>
      <c r="D190" s="469">
        <v>110</v>
      </c>
      <c r="E190" s="479">
        <v>258</v>
      </c>
      <c r="F190" s="490">
        <v>110</v>
      </c>
      <c r="G190" s="499" t="s">
        <v>217</v>
      </c>
      <c r="H190" s="509" t="s">
        <v>217</v>
      </c>
      <c r="I190" s="226">
        <v>318</v>
      </c>
      <c r="J190" s="248">
        <v>124</v>
      </c>
      <c r="K190" s="226">
        <v>318</v>
      </c>
      <c r="L190" s="248">
        <v>124</v>
      </c>
      <c r="M190" s="170">
        <f t="shared" si="58"/>
        <v>0</v>
      </c>
      <c r="N190" s="199">
        <f t="shared" si="58"/>
        <v>0</v>
      </c>
      <c r="O190" s="536">
        <f t="shared" si="53"/>
        <v>-60</v>
      </c>
      <c r="P190" s="542">
        <f t="shared" si="53"/>
        <v>-14</v>
      </c>
      <c r="Q190" s="550">
        <f t="shared" si="54"/>
        <v>-18.867924528301888</v>
      </c>
      <c r="R190" s="559">
        <f t="shared" si="54"/>
        <v>-11.29032258064516</v>
      </c>
      <c r="S190" s="283">
        <f t="shared" si="55"/>
        <v>2.3454545454545452</v>
      </c>
      <c r="T190" s="568">
        <f t="shared" si="56"/>
        <v>2.564516129032258</v>
      </c>
      <c r="U190" s="574">
        <f t="shared" si="57"/>
        <v>-0.21906158357771277</v>
      </c>
    </row>
    <row r="191" spans="1:21" ht="15" customHeight="1">
      <c r="A191" s="23"/>
      <c r="B191" s="149" t="s">
        <v>213</v>
      </c>
      <c r="C191" s="464">
        <v>212</v>
      </c>
      <c r="D191" s="470">
        <v>81</v>
      </c>
      <c r="E191" s="480">
        <v>212</v>
      </c>
      <c r="F191" s="491">
        <v>81</v>
      </c>
      <c r="G191" s="496" t="s">
        <v>217</v>
      </c>
      <c r="H191" s="507" t="s">
        <v>217</v>
      </c>
      <c r="I191" s="227">
        <v>253</v>
      </c>
      <c r="J191" s="249">
        <v>88</v>
      </c>
      <c r="K191" s="227">
        <v>253</v>
      </c>
      <c r="L191" s="249">
        <v>88</v>
      </c>
      <c r="M191" s="170">
        <f t="shared" si="58"/>
        <v>0</v>
      </c>
      <c r="N191" s="199">
        <f t="shared" si="58"/>
        <v>0</v>
      </c>
      <c r="O191" s="537">
        <f t="shared" si="53"/>
        <v>-41</v>
      </c>
      <c r="P191" s="543">
        <f t="shared" si="53"/>
        <v>-7</v>
      </c>
      <c r="Q191" s="268">
        <f t="shared" si="54"/>
        <v>-16.205533596837945</v>
      </c>
      <c r="R191" s="273">
        <f t="shared" si="54"/>
        <v>-7.9545454545454541</v>
      </c>
      <c r="S191" s="284">
        <f t="shared" si="55"/>
        <v>2.617283950617284</v>
      </c>
      <c r="T191" s="569">
        <f t="shared" si="56"/>
        <v>2.875</v>
      </c>
      <c r="U191" s="575">
        <f t="shared" si="57"/>
        <v>-0.25771604938271597</v>
      </c>
    </row>
    <row r="192" spans="1:21" ht="15" customHeight="1">
      <c r="A192" s="36"/>
      <c r="B192" s="152" t="s">
        <v>214</v>
      </c>
      <c r="C192" s="462">
        <v>178</v>
      </c>
      <c r="D192" s="472">
        <v>84</v>
      </c>
      <c r="E192" s="311">
        <v>178</v>
      </c>
      <c r="F192" s="333">
        <v>84</v>
      </c>
      <c r="G192" s="506" t="s">
        <v>217</v>
      </c>
      <c r="H192" s="510" t="s">
        <v>217</v>
      </c>
      <c r="I192" s="519">
        <v>241</v>
      </c>
      <c r="J192" s="254">
        <v>105</v>
      </c>
      <c r="K192" s="519">
        <v>241</v>
      </c>
      <c r="L192" s="254">
        <v>105</v>
      </c>
      <c r="M192" s="525">
        <f t="shared" si="58"/>
        <v>0</v>
      </c>
      <c r="N192" s="530">
        <f t="shared" si="58"/>
        <v>0</v>
      </c>
      <c r="O192" s="538">
        <f t="shared" si="53"/>
        <v>-63</v>
      </c>
      <c r="P192" s="544">
        <f t="shared" si="53"/>
        <v>-21</v>
      </c>
      <c r="Q192" s="269">
        <f t="shared" si="54"/>
        <v>-26.141078838174277</v>
      </c>
      <c r="R192" s="275">
        <f t="shared" si="54"/>
        <v>-20</v>
      </c>
      <c r="S192" s="285">
        <f t="shared" si="55"/>
        <v>2.1190476190476191</v>
      </c>
      <c r="T192" s="570">
        <f t="shared" si="56"/>
        <v>2.2952380952380951</v>
      </c>
      <c r="U192" s="576">
        <f t="shared" si="57"/>
        <v>-0.17619047619047601</v>
      </c>
    </row>
    <row r="193" spans="2:21" s="94" customFormat="1" ht="14.25" customHeight="1">
      <c r="B193" s="94" t="s">
        <v>215</v>
      </c>
      <c r="E193" s="23"/>
      <c r="F193" s="23"/>
      <c r="G193" s="23"/>
      <c r="H193" s="23"/>
      <c r="K193" s="23"/>
      <c r="L193" s="23"/>
      <c r="M193" s="23"/>
      <c r="N193" s="23"/>
      <c r="O193" s="85"/>
      <c r="P193" s="103"/>
      <c r="Q193" s="85"/>
      <c r="R193" s="103"/>
      <c r="S193" s="85"/>
      <c r="T193" s="362"/>
    </row>
    <row r="194" spans="2:21" ht="15.75" customHeight="1">
      <c r="B194" s="5"/>
      <c r="O194" s="28"/>
      <c r="P194" s="28"/>
      <c r="Q194" s="28"/>
      <c r="R194" s="28"/>
      <c r="U194" s="23"/>
    </row>
  </sheetData>
  <mergeCells count="156">
    <mergeCell ref="C2:H2"/>
    <mergeCell ref="I2:N2"/>
    <mergeCell ref="O2:U2"/>
    <mergeCell ref="C3:D3"/>
    <mergeCell ref="E3:F3"/>
    <mergeCell ref="G3:H3"/>
    <mergeCell ref="I3:J3"/>
    <mergeCell ref="K3:L3"/>
    <mergeCell ref="M3:N3"/>
    <mergeCell ref="O3:P3"/>
    <mergeCell ref="Q3:R3"/>
    <mergeCell ref="S3:U3"/>
    <mergeCell ref="S4:T4"/>
    <mergeCell ref="A7:B7"/>
    <mergeCell ref="A13:B13"/>
    <mergeCell ref="A34:B34"/>
    <mergeCell ref="C54:H54"/>
    <mergeCell ref="I54:N54"/>
    <mergeCell ref="O54:U54"/>
    <mergeCell ref="C55:D55"/>
    <mergeCell ref="E55:F55"/>
    <mergeCell ref="G55:H55"/>
    <mergeCell ref="I55:J55"/>
    <mergeCell ref="K55:L55"/>
    <mergeCell ref="M55:N55"/>
    <mergeCell ref="O55:P55"/>
    <mergeCell ref="Q55:R55"/>
    <mergeCell ref="S55:U55"/>
    <mergeCell ref="S56:T56"/>
    <mergeCell ref="A59:B59"/>
    <mergeCell ref="A65:B65"/>
    <mergeCell ref="A72:B72"/>
    <mergeCell ref="A90:B90"/>
    <mergeCell ref="A94:B94"/>
    <mergeCell ref="A98:B98"/>
    <mergeCell ref="A103:B103"/>
    <mergeCell ref="C111:H111"/>
    <mergeCell ref="I111:N111"/>
    <mergeCell ref="O111:U111"/>
    <mergeCell ref="C112:D112"/>
    <mergeCell ref="E112:F112"/>
    <mergeCell ref="G112:H112"/>
    <mergeCell ref="I112:J112"/>
    <mergeCell ref="K112:L112"/>
    <mergeCell ref="M112:N112"/>
    <mergeCell ref="O112:P112"/>
    <mergeCell ref="Q112:R112"/>
    <mergeCell ref="S112:U112"/>
    <mergeCell ref="S113:T113"/>
    <mergeCell ref="A116:B116"/>
    <mergeCell ref="A122:B122"/>
    <mergeCell ref="A124:B124"/>
    <mergeCell ref="A131:B131"/>
    <mergeCell ref="A133:B133"/>
    <mergeCell ref="A136:B136"/>
    <mergeCell ref="A138:B138"/>
    <mergeCell ref="A142:B142"/>
    <mergeCell ref="A147:B147"/>
    <mergeCell ref="A152:B152"/>
    <mergeCell ref="C157:H157"/>
    <mergeCell ref="I157:N157"/>
    <mergeCell ref="O157:U157"/>
    <mergeCell ref="C158:D158"/>
    <mergeCell ref="E158:F158"/>
    <mergeCell ref="G158:H158"/>
    <mergeCell ref="I158:J158"/>
    <mergeCell ref="K158:L158"/>
    <mergeCell ref="M158:N158"/>
    <mergeCell ref="O158:P158"/>
    <mergeCell ref="Q158:R158"/>
    <mergeCell ref="S158:U158"/>
    <mergeCell ref="S159:T159"/>
    <mergeCell ref="A162:B162"/>
    <mergeCell ref="A168:B168"/>
    <mergeCell ref="A185:B185"/>
    <mergeCell ref="A189:B189"/>
    <mergeCell ref="A2:B5"/>
    <mergeCell ref="V2:V5"/>
    <mergeCell ref="W2:W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U4:U5"/>
    <mergeCell ref="A54:B57"/>
    <mergeCell ref="V54:V57"/>
    <mergeCell ref="W54:W57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U56:U57"/>
    <mergeCell ref="A111:B114"/>
    <mergeCell ref="V111:V114"/>
    <mergeCell ref="W111:W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K113:K114"/>
    <mergeCell ref="L113:L114"/>
    <mergeCell ref="M113:M114"/>
    <mergeCell ref="N113:N114"/>
    <mergeCell ref="O113:O114"/>
    <mergeCell ref="P113:P114"/>
    <mergeCell ref="Q113:Q114"/>
    <mergeCell ref="R113:R114"/>
    <mergeCell ref="U113:U114"/>
    <mergeCell ref="A157:B160"/>
    <mergeCell ref="V157:V160"/>
    <mergeCell ref="W157:W160"/>
    <mergeCell ref="C159:C160"/>
    <mergeCell ref="D159:D160"/>
    <mergeCell ref="E159:E160"/>
    <mergeCell ref="F159:F160"/>
    <mergeCell ref="G159:G160"/>
    <mergeCell ref="H159:H160"/>
    <mergeCell ref="I159:I160"/>
    <mergeCell ref="J159:J160"/>
    <mergeCell ref="K159:K160"/>
    <mergeCell ref="L159:L160"/>
    <mergeCell ref="M159:M160"/>
    <mergeCell ref="N159:N160"/>
    <mergeCell ref="O159:O160"/>
    <mergeCell ref="P159:P160"/>
    <mergeCell ref="Q159:Q160"/>
    <mergeCell ref="R159:R160"/>
    <mergeCell ref="U159:U160"/>
  </mergeCells>
  <phoneticPr fontId="4"/>
  <pageMargins left="0.47244094488188976" right="0.31496062992125984" top="0.35433070866141736" bottom="0.35433070866141736" header="0.19685039370078736" footer="0.15748031496062992"/>
  <pageSetup paperSize="9" scale="58" firstPageNumber="26" fitToWidth="1" fitToHeight="1" orientation="landscape" usePrinterDefaults="1" useFirstPageNumber="1" r:id="rId1"/>
  <headerFooter>
    <oddFooter xml:space="preserve">&amp;C－ &amp;P － </oddFooter>
    <firstFooter>&amp;C－ ２２ －</firstFooter>
  </headerFooter>
  <rowBreaks count="3" manualBreakCount="3">
    <brk id="52" max="20" man="1"/>
    <brk id="109" max="20" man="1"/>
    <brk id="155" max="2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U129"/>
  <sheetViews>
    <sheetView view="pageBreakPreview" zoomScale="70" zoomScaleSheetLayoutView="70" workbookViewId="0"/>
  </sheetViews>
  <sheetFormatPr defaultRowHeight="18.75"/>
  <cols>
    <col min="1" max="2" width="8.625" style="580" customWidth="1"/>
    <col min="3" max="29" width="10.625" style="580" customWidth="1"/>
    <col min="30" max="34" width="13.625" style="580" customWidth="1"/>
    <col min="35" max="36" width="10.625" style="580" customWidth="1"/>
    <col min="37" max="255" width="9" style="580" customWidth="1"/>
    <col min="256" max="256" width="9" customWidth="1"/>
    <col min="257" max="257" width="7.75" customWidth="1"/>
    <col min="258" max="282" width="7.875" customWidth="1"/>
    <col min="283" max="287" width="9.625" customWidth="1"/>
    <col min="288" max="289" width="8.5" customWidth="1"/>
    <col min="290" max="290" width="9.625" customWidth="1"/>
    <col min="291" max="291" width="2.25" customWidth="1"/>
    <col min="292" max="512" width="9" customWidth="1"/>
    <col min="513" max="513" width="7.75" customWidth="1"/>
    <col min="514" max="538" width="7.875" customWidth="1"/>
    <col min="539" max="543" width="9.625" customWidth="1"/>
    <col min="544" max="545" width="8.5" customWidth="1"/>
    <col min="546" max="546" width="9.625" customWidth="1"/>
    <col min="547" max="547" width="2.25" customWidth="1"/>
    <col min="548" max="768" width="9" customWidth="1"/>
    <col min="769" max="769" width="7.75" customWidth="1"/>
    <col min="770" max="794" width="7.875" customWidth="1"/>
    <col min="795" max="799" width="9.625" customWidth="1"/>
    <col min="800" max="801" width="8.5" customWidth="1"/>
    <col min="802" max="802" width="9.625" customWidth="1"/>
    <col min="803" max="803" width="2.25" customWidth="1"/>
    <col min="804" max="1024" width="9" customWidth="1"/>
    <col min="1025" max="1025" width="7.75" customWidth="1"/>
    <col min="1026" max="1050" width="7.875" customWidth="1"/>
    <col min="1051" max="1055" width="9.625" customWidth="1"/>
    <col min="1056" max="1057" width="8.5" customWidth="1"/>
    <col min="1058" max="1058" width="9.625" customWidth="1"/>
    <col min="1059" max="1059" width="2.25" customWidth="1"/>
    <col min="1060" max="1280" width="9" customWidth="1"/>
    <col min="1281" max="1281" width="7.75" customWidth="1"/>
    <col min="1282" max="1306" width="7.875" customWidth="1"/>
    <col min="1307" max="1311" width="9.625" customWidth="1"/>
    <col min="1312" max="1313" width="8.5" customWidth="1"/>
    <col min="1314" max="1314" width="9.625" customWidth="1"/>
    <col min="1315" max="1315" width="2.25" customWidth="1"/>
    <col min="1316" max="1536" width="9" customWidth="1"/>
    <col min="1537" max="1537" width="7.75" customWidth="1"/>
    <col min="1538" max="1562" width="7.875" customWidth="1"/>
    <col min="1563" max="1567" width="9.625" customWidth="1"/>
    <col min="1568" max="1569" width="8.5" customWidth="1"/>
    <col min="1570" max="1570" width="9.625" customWidth="1"/>
    <col min="1571" max="1571" width="2.25" customWidth="1"/>
    <col min="1572" max="1792" width="9" customWidth="1"/>
    <col min="1793" max="1793" width="7.75" customWidth="1"/>
    <col min="1794" max="1818" width="7.875" customWidth="1"/>
    <col min="1819" max="1823" width="9.625" customWidth="1"/>
    <col min="1824" max="1825" width="8.5" customWidth="1"/>
    <col min="1826" max="1826" width="9.625" customWidth="1"/>
    <col min="1827" max="1827" width="2.25" customWidth="1"/>
    <col min="1828" max="2048" width="9" customWidth="1"/>
    <col min="2049" max="2049" width="7.75" customWidth="1"/>
    <col min="2050" max="2074" width="7.875" customWidth="1"/>
    <col min="2075" max="2079" width="9.625" customWidth="1"/>
    <col min="2080" max="2081" width="8.5" customWidth="1"/>
    <col min="2082" max="2082" width="9.625" customWidth="1"/>
    <col min="2083" max="2083" width="2.25" customWidth="1"/>
    <col min="2084" max="2304" width="9" customWidth="1"/>
    <col min="2305" max="2305" width="7.75" customWidth="1"/>
    <col min="2306" max="2330" width="7.875" customWidth="1"/>
    <col min="2331" max="2335" width="9.625" customWidth="1"/>
    <col min="2336" max="2337" width="8.5" customWidth="1"/>
    <col min="2338" max="2338" width="9.625" customWidth="1"/>
    <col min="2339" max="2339" width="2.25" customWidth="1"/>
    <col min="2340" max="2560" width="9" customWidth="1"/>
    <col min="2561" max="2561" width="7.75" customWidth="1"/>
    <col min="2562" max="2586" width="7.875" customWidth="1"/>
    <col min="2587" max="2591" width="9.625" customWidth="1"/>
    <col min="2592" max="2593" width="8.5" customWidth="1"/>
    <col min="2594" max="2594" width="9.625" customWidth="1"/>
    <col min="2595" max="2595" width="2.25" customWidth="1"/>
    <col min="2596" max="2816" width="9" customWidth="1"/>
    <col min="2817" max="2817" width="7.75" customWidth="1"/>
    <col min="2818" max="2842" width="7.875" customWidth="1"/>
    <col min="2843" max="2847" width="9.625" customWidth="1"/>
    <col min="2848" max="2849" width="8.5" customWidth="1"/>
    <col min="2850" max="2850" width="9.625" customWidth="1"/>
    <col min="2851" max="2851" width="2.25" customWidth="1"/>
    <col min="2852" max="3072" width="9" customWidth="1"/>
    <col min="3073" max="3073" width="7.75" customWidth="1"/>
    <col min="3074" max="3098" width="7.875" customWidth="1"/>
    <col min="3099" max="3103" width="9.625" customWidth="1"/>
    <col min="3104" max="3105" width="8.5" customWidth="1"/>
    <col min="3106" max="3106" width="9.625" customWidth="1"/>
    <col min="3107" max="3107" width="2.25" customWidth="1"/>
    <col min="3108" max="3328" width="9" customWidth="1"/>
    <col min="3329" max="3329" width="7.75" customWidth="1"/>
    <col min="3330" max="3354" width="7.875" customWidth="1"/>
    <col min="3355" max="3359" width="9.625" customWidth="1"/>
    <col min="3360" max="3361" width="8.5" customWidth="1"/>
    <col min="3362" max="3362" width="9.625" customWidth="1"/>
    <col min="3363" max="3363" width="2.25" customWidth="1"/>
    <col min="3364" max="3584" width="9" customWidth="1"/>
    <col min="3585" max="3585" width="7.75" customWidth="1"/>
    <col min="3586" max="3610" width="7.875" customWidth="1"/>
    <col min="3611" max="3615" width="9.625" customWidth="1"/>
    <col min="3616" max="3617" width="8.5" customWidth="1"/>
    <col min="3618" max="3618" width="9.625" customWidth="1"/>
    <col min="3619" max="3619" width="2.25" customWidth="1"/>
    <col min="3620" max="3840" width="9" customWidth="1"/>
    <col min="3841" max="3841" width="7.75" customWidth="1"/>
    <col min="3842" max="3866" width="7.875" customWidth="1"/>
    <col min="3867" max="3871" width="9.625" customWidth="1"/>
    <col min="3872" max="3873" width="8.5" customWidth="1"/>
    <col min="3874" max="3874" width="9.625" customWidth="1"/>
    <col min="3875" max="3875" width="2.25" customWidth="1"/>
    <col min="3876" max="4096" width="9" customWidth="1"/>
    <col min="4097" max="4097" width="7.75" customWidth="1"/>
    <col min="4098" max="4122" width="7.875" customWidth="1"/>
    <col min="4123" max="4127" width="9.625" customWidth="1"/>
    <col min="4128" max="4129" width="8.5" customWidth="1"/>
    <col min="4130" max="4130" width="9.625" customWidth="1"/>
    <col min="4131" max="4131" width="2.25" customWidth="1"/>
    <col min="4132" max="4352" width="9" customWidth="1"/>
    <col min="4353" max="4353" width="7.75" customWidth="1"/>
    <col min="4354" max="4378" width="7.875" customWidth="1"/>
    <col min="4379" max="4383" width="9.625" customWidth="1"/>
    <col min="4384" max="4385" width="8.5" customWidth="1"/>
    <col min="4386" max="4386" width="9.625" customWidth="1"/>
    <col min="4387" max="4387" width="2.25" customWidth="1"/>
    <col min="4388" max="4608" width="9" customWidth="1"/>
    <col min="4609" max="4609" width="7.75" customWidth="1"/>
    <col min="4610" max="4634" width="7.875" customWidth="1"/>
    <col min="4635" max="4639" width="9.625" customWidth="1"/>
    <col min="4640" max="4641" width="8.5" customWidth="1"/>
    <col min="4642" max="4642" width="9.625" customWidth="1"/>
    <col min="4643" max="4643" width="2.25" customWidth="1"/>
    <col min="4644" max="4864" width="9" customWidth="1"/>
    <col min="4865" max="4865" width="7.75" customWidth="1"/>
    <col min="4866" max="4890" width="7.875" customWidth="1"/>
    <col min="4891" max="4895" width="9.625" customWidth="1"/>
    <col min="4896" max="4897" width="8.5" customWidth="1"/>
    <col min="4898" max="4898" width="9.625" customWidth="1"/>
    <col min="4899" max="4899" width="2.25" customWidth="1"/>
    <col min="4900" max="5120" width="9" customWidth="1"/>
    <col min="5121" max="5121" width="7.75" customWidth="1"/>
    <col min="5122" max="5146" width="7.875" customWidth="1"/>
    <col min="5147" max="5151" width="9.625" customWidth="1"/>
    <col min="5152" max="5153" width="8.5" customWidth="1"/>
    <col min="5154" max="5154" width="9.625" customWidth="1"/>
    <col min="5155" max="5155" width="2.25" customWidth="1"/>
    <col min="5156" max="5376" width="9" customWidth="1"/>
    <col min="5377" max="5377" width="7.75" customWidth="1"/>
    <col min="5378" max="5402" width="7.875" customWidth="1"/>
    <col min="5403" max="5407" width="9.625" customWidth="1"/>
    <col min="5408" max="5409" width="8.5" customWidth="1"/>
    <col min="5410" max="5410" width="9.625" customWidth="1"/>
    <col min="5411" max="5411" width="2.25" customWidth="1"/>
    <col min="5412" max="5632" width="9" customWidth="1"/>
    <col min="5633" max="5633" width="7.75" customWidth="1"/>
    <col min="5634" max="5658" width="7.875" customWidth="1"/>
    <col min="5659" max="5663" width="9.625" customWidth="1"/>
    <col min="5664" max="5665" width="8.5" customWidth="1"/>
    <col min="5666" max="5666" width="9.625" customWidth="1"/>
    <col min="5667" max="5667" width="2.25" customWidth="1"/>
    <col min="5668" max="5888" width="9" customWidth="1"/>
    <col min="5889" max="5889" width="7.75" customWidth="1"/>
    <col min="5890" max="5914" width="7.875" customWidth="1"/>
    <col min="5915" max="5919" width="9.625" customWidth="1"/>
    <col min="5920" max="5921" width="8.5" customWidth="1"/>
    <col min="5922" max="5922" width="9.625" customWidth="1"/>
    <col min="5923" max="5923" width="2.25" customWidth="1"/>
    <col min="5924" max="6144" width="9" customWidth="1"/>
    <col min="6145" max="6145" width="7.75" customWidth="1"/>
    <col min="6146" max="6170" width="7.875" customWidth="1"/>
    <col min="6171" max="6175" width="9.625" customWidth="1"/>
    <col min="6176" max="6177" width="8.5" customWidth="1"/>
    <col min="6178" max="6178" width="9.625" customWidth="1"/>
    <col min="6179" max="6179" width="2.25" customWidth="1"/>
    <col min="6180" max="6400" width="9" customWidth="1"/>
    <col min="6401" max="6401" width="7.75" customWidth="1"/>
    <col min="6402" max="6426" width="7.875" customWidth="1"/>
    <col min="6427" max="6431" width="9.625" customWidth="1"/>
    <col min="6432" max="6433" width="8.5" customWidth="1"/>
    <col min="6434" max="6434" width="9.625" customWidth="1"/>
    <col min="6435" max="6435" width="2.25" customWidth="1"/>
    <col min="6436" max="6656" width="9" customWidth="1"/>
    <col min="6657" max="6657" width="7.75" customWidth="1"/>
    <col min="6658" max="6682" width="7.875" customWidth="1"/>
    <col min="6683" max="6687" width="9.625" customWidth="1"/>
    <col min="6688" max="6689" width="8.5" customWidth="1"/>
    <col min="6690" max="6690" width="9.625" customWidth="1"/>
    <col min="6691" max="6691" width="2.25" customWidth="1"/>
    <col min="6692" max="6912" width="9" customWidth="1"/>
    <col min="6913" max="6913" width="7.75" customWidth="1"/>
    <col min="6914" max="6938" width="7.875" customWidth="1"/>
    <col min="6939" max="6943" width="9.625" customWidth="1"/>
    <col min="6944" max="6945" width="8.5" customWidth="1"/>
    <col min="6946" max="6946" width="9.625" customWidth="1"/>
    <col min="6947" max="6947" width="2.25" customWidth="1"/>
    <col min="6948" max="7168" width="9" customWidth="1"/>
    <col min="7169" max="7169" width="7.75" customWidth="1"/>
    <col min="7170" max="7194" width="7.875" customWidth="1"/>
    <col min="7195" max="7199" width="9.625" customWidth="1"/>
    <col min="7200" max="7201" width="8.5" customWidth="1"/>
    <col min="7202" max="7202" width="9.625" customWidth="1"/>
    <col min="7203" max="7203" width="2.25" customWidth="1"/>
    <col min="7204" max="7424" width="9" customWidth="1"/>
    <col min="7425" max="7425" width="7.75" customWidth="1"/>
    <col min="7426" max="7450" width="7.875" customWidth="1"/>
    <col min="7451" max="7455" width="9.625" customWidth="1"/>
    <col min="7456" max="7457" width="8.5" customWidth="1"/>
    <col min="7458" max="7458" width="9.625" customWidth="1"/>
    <col min="7459" max="7459" width="2.25" customWidth="1"/>
    <col min="7460" max="7680" width="9" customWidth="1"/>
    <col min="7681" max="7681" width="7.75" customWidth="1"/>
    <col min="7682" max="7706" width="7.875" customWidth="1"/>
    <col min="7707" max="7711" width="9.625" customWidth="1"/>
    <col min="7712" max="7713" width="8.5" customWidth="1"/>
    <col min="7714" max="7714" width="9.625" customWidth="1"/>
    <col min="7715" max="7715" width="2.25" customWidth="1"/>
    <col min="7716" max="7936" width="9" customWidth="1"/>
    <col min="7937" max="7937" width="7.75" customWidth="1"/>
    <col min="7938" max="7962" width="7.875" customWidth="1"/>
    <col min="7963" max="7967" width="9.625" customWidth="1"/>
    <col min="7968" max="7969" width="8.5" customWidth="1"/>
    <col min="7970" max="7970" width="9.625" customWidth="1"/>
    <col min="7971" max="7971" width="2.25" customWidth="1"/>
    <col min="7972" max="8192" width="9" customWidth="1"/>
    <col min="8193" max="8193" width="7.75" customWidth="1"/>
    <col min="8194" max="8218" width="7.875" customWidth="1"/>
    <col min="8219" max="8223" width="9.625" customWidth="1"/>
    <col min="8224" max="8225" width="8.5" customWidth="1"/>
    <col min="8226" max="8226" width="9.625" customWidth="1"/>
    <col min="8227" max="8227" width="2.25" customWidth="1"/>
    <col min="8228" max="8448" width="9" customWidth="1"/>
    <col min="8449" max="8449" width="7.75" customWidth="1"/>
    <col min="8450" max="8474" width="7.875" customWidth="1"/>
    <col min="8475" max="8479" width="9.625" customWidth="1"/>
    <col min="8480" max="8481" width="8.5" customWidth="1"/>
    <col min="8482" max="8482" width="9.625" customWidth="1"/>
    <col min="8483" max="8483" width="2.25" customWidth="1"/>
    <col min="8484" max="8704" width="9" customWidth="1"/>
    <col min="8705" max="8705" width="7.75" customWidth="1"/>
    <col min="8706" max="8730" width="7.875" customWidth="1"/>
    <col min="8731" max="8735" width="9.625" customWidth="1"/>
    <col min="8736" max="8737" width="8.5" customWidth="1"/>
    <col min="8738" max="8738" width="9.625" customWidth="1"/>
    <col min="8739" max="8739" width="2.25" customWidth="1"/>
    <col min="8740" max="8960" width="9" customWidth="1"/>
    <col min="8961" max="8961" width="7.75" customWidth="1"/>
    <col min="8962" max="8986" width="7.875" customWidth="1"/>
    <col min="8987" max="8991" width="9.625" customWidth="1"/>
    <col min="8992" max="8993" width="8.5" customWidth="1"/>
    <col min="8994" max="8994" width="9.625" customWidth="1"/>
    <col min="8995" max="8995" width="2.25" customWidth="1"/>
    <col min="8996" max="9216" width="9" customWidth="1"/>
    <col min="9217" max="9217" width="7.75" customWidth="1"/>
    <col min="9218" max="9242" width="7.875" customWidth="1"/>
    <col min="9243" max="9247" width="9.625" customWidth="1"/>
    <col min="9248" max="9249" width="8.5" customWidth="1"/>
    <col min="9250" max="9250" width="9.625" customWidth="1"/>
    <col min="9251" max="9251" width="2.25" customWidth="1"/>
    <col min="9252" max="9472" width="9" customWidth="1"/>
    <col min="9473" max="9473" width="7.75" customWidth="1"/>
    <col min="9474" max="9498" width="7.875" customWidth="1"/>
    <col min="9499" max="9503" width="9.625" customWidth="1"/>
    <col min="9504" max="9505" width="8.5" customWidth="1"/>
    <col min="9506" max="9506" width="9.625" customWidth="1"/>
    <col min="9507" max="9507" width="2.25" customWidth="1"/>
    <col min="9508" max="9728" width="9" customWidth="1"/>
    <col min="9729" max="9729" width="7.75" customWidth="1"/>
    <col min="9730" max="9754" width="7.875" customWidth="1"/>
    <col min="9755" max="9759" width="9.625" customWidth="1"/>
    <col min="9760" max="9761" width="8.5" customWidth="1"/>
    <col min="9762" max="9762" width="9.625" customWidth="1"/>
    <col min="9763" max="9763" width="2.25" customWidth="1"/>
    <col min="9764" max="9984" width="9" customWidth="1"/>
    <col min="9985" max="9985" width="7.75" customWidth="1"/>
    <col min="9986" max="10010" width="7.875" customWidth="1"/>
    <col min="10011" max="10015" width="9.625" customWidth="1"/>
    <col min="10016" max="10017" width="8.5" customWidth="1"/>
    <col min="10018" max="10018" width="9.625" customWidth="1"/>
    <col min="10019" max="10019" width="2.25" customWidth="1"/>
    <col min="10020" max="10240" width="9" customWidth="1"/>
    <col min="10241" max="10241" width="7.75" customWidth="1"/>
    <col min="10242" max="10266" width="7.875" customWidth="1"/>
    <col min="10267" max="10271" width="9.625" customWidth="1"/>
    <col min="10272" max="10273" width="8.5" customWidth="1"/>
    <col min="10274" max="10274" width="9.625" customWidth="1"/>
    <col min="10275" max="10275" width="2.25" customWidth="1"/>
    <col min="10276" max="10496" width="9" customWidth="1"/>
    <col min="10497" max="10497" width="7.75" customWidth="1"/>
    <col min="10498" max="10522" width="7.875" customWidth="1"/>
    <col min="10523" max="10527" width="9.625" customWidth="1"/>
    <col min="10528" max="10529" width="8.5" customWidth="1"/>
    <col min="10530" max="10530" width="9.625" customWidth="1"/>
    <col min="10531" max="10531" width="2.25" customWidth="1"/>
    <col min="10532" max="10752" width="9" customWidth="1"/>
    <col min="10753" max="10753" width="7.75" customWidth="1"/>
    <col min="10754" max="10778" width="7.875" customWidth="1"/>
    <col min="10779" max="10783" width="9.625" customWidth="1"/>
    <col min="10784" max="10785" width="8.5" customWidth="1"/>
    <col min="10786" max="10786" width="9.625" customWidth="1"/>
    <col min="10787" max="10787" width="2.25" customWidth="1"/>
    <col min="10788" max="11008" width="9" customWidth="1"/>
    <col min="11009" max="11009" width="7.75" customWidth="1"/>
    <col min="11010" max="11034" width="7.875" customWidth="1"/>
    <col min="11035" max="11039" width="9.625" customWidth="1"/>
    <col min="11040" max="11041" width="8.5" customWidth="1"/>
    <col min="11042" max="11042" width="9.625" customWidth="1"/>
    <col min="11043" max="11043" width="2.25" customWidth="1"/>
    <col min="11044" max="11264" width="9" customWidth="1"/>
    <col min="11265" max="11265" width="7.75" customWidth="1"/>
    <col min="11266" max="11290" width="7.875" customWidth="1"/>
    <col min="11291" max="11295" width="9.625" customWidth="1"/>
    <col min="11296" max="11297" width="8.5" customWidth="1"/>
    <col min="11298" max="11298" width="9.625" customWidth="1"/>
    <col min="11299" max="11299" width="2.25" customWidth="1"/>
    <col min="11300" max="11520" width="9" customWidth="1"/>
    <col min="11521" max="11521" width="7.75" customWidth="1"/>
    <col min="11522" max="11546" width="7.875" customWidth="1"/>
    <col min="11547" max="11551" width="9.625" customWidth="1"/>
    <col min="11552" max="11553" width="8.5" customWidth="1"/>
    <col min="11554" max="11554" width="9.625" customWidth="1"/>
    <col min="11555" max="11555" width="2.25" customWidth="1"/>
    <col min="11556" max="11776" width="9" customWidth="1"/>
    <col min="11777" max="11777" width="7.75" customWidth="1"/>
    <col min="11778" max="11802" width="7.875" customWidth="1"/>
    <col min="11803" max="11807" width="9.625" customWidth="1"/>
    <col min="11808" max="11809" width="8.5" customWidth="1"/>
    <col min="11810" max="11810" width="9.625" customWidth="1"/>
    <col min="11811" max="11811" width="2.25" customWidth="1"/>
    <col min="11812" max="12032" width="9" customWidth="1"/>
    <col min="12033" max="12033" width="7.75" customWidth="1"/>
    <col min="12034" max="12058" width="7.875" customWidth="1"/>
    <col min="12059" max="12063" width="9.625" customWidth="1"/>
    <col min="12064" max="12065" width="8.5" customWidth="1"/>
    <col min="12066" max="12066" width="9.625" customWidth="1"/>
    <col min="12067" max="12067" width="2.25" customWidth="1"/>
    <col min="12068" max="12288" width="9" customWidth="1"/>
    <col min="12289" max="12289" width="7.75" customWidth="1"/>
    <col min="12290" max="12314" width="7.875" customWidth="1"/>
    <col min="12315" max="12319" width="9.625" customWidth="1"/>
    <col min="12320" max="12321" width="8.5" customWidth="1"/>
    <col min="12322" max="12322" width="9.625" customWidth="1"/>
    <col min="12323" max="12323" width="2.25" customWidth="1"/>
    <col min="12324" max="12544" width="9" customWidth="1"/>
    <col min="12545" max="12545" width="7.75" customWidth="1"/>
    <col min="12546" max="12570" width="7.875" customWidth="1"/>
    <col min="12571" max="12575" width="9.625" customWidth="1"/>
    <col min="12576" max="12577" width="8.5" customWidth="1"/>
    <col min="12578" max="12578" width="9.625" customWidth="1"/>
    <col min="12579" max="12579" width="2.25" customWidth="1"/>
    <col min="12580" max="12800" width="9" customWidth="1"/>
    <col min="12801" max="12801" width="7.75" customWidth="1"/>
    <col min="12802" max="12826" width="7.875" customWidth="1"/>
    <col min="12827" max="12831" width="9.625" customWidth="1"/>
    <col min="12832" max="12833" width="8.5" customWidth="1"/>
    <col min="12834" max="12834" width="9.625" customWidth="1"/>
    <col min="12835" max="12835" width="2.25" customWidth="1"/>
    <col min="12836" max="13056" width="9" customWidth="1"/>
    <col min="13057" max="13057" width="7.75" customWidth="1"/>
    <col min="13058" max="13082" width="7.875" customWidth="1"/>
    <col min="13083" max="13087" width="9.625" customWidth="1"/>
    <col min="13088" max="13089" width="8.5" customWidth="1"/>
    <col min="13090" max="13090" width="9.625" customWidth="1"/>
    <col min="13091" max="13091" width="2.25" customWidth="1"/>
    <col min="13092" max="13312" width="9" customWidth="1"/>
    <col min="13313" max="13313" width="7.75" customWidth="1"/>
    <col min="13314" max="13338" width="7.875" customWidth="1"/>
    <col min="13339" max="13343" width="9.625" customWidth="1"/>
    <col min="13344" max="13345" width="8.5" customWidth="1"/>
    <col min="13346" max="13346" width="9.625" customWidth="1"/>
    <col min="13347" max="13347" width="2.25" customWidth="1"/>
    <col min="13348" max="13568" width="9" customWidth="1"/>
    <col min="13569" max="13569" width="7.75" customWidth="1"/>
    <col min="13570" max="13594" width="7.875" customWidth="1"/>
    <col min="13595" max="13599" width="9.625" customWidth="1"/>
    <col min="13600" max="13601" width="8.5" customWidth="1"/>
    <col min="13602" max="13602" width="9.625" customWidth="1"/>
    <col min="13603" max="13603" width="2.25" customWidth="1"/>
    <col min="13604" max="13824" width="9" customWidth="1"/>
    <col min="13825" max="13825" width="7.75" customWidth="1"/>
    <col min="13826" max="13850" width="7.875" customWidth="1"/>
    <col min="13851" max="13855" width="9.625" customWidth="1"/>
    <col min="13856" max="13857" width="8.5" customWidth="1"/>
    <col min="13858" max="13858" width="9.625" customWidth="1"/>
    <col min="13859" max="13859" width="2.25" customWidth="1"/>
    <col min="13860" max="14080" width="9" customWidth="1"/>
    <col min="14081" max="14081" width="7.75" customWidth="1"/>
    <col min="14082" max="14106" width="7.875" customWidth="1"/>
    <col min="14107" max="14111" width="9.625" customWidth="1"/>
    <col min="14112" max="14113" width="8.5" customWidth="1"/>
    <col min="14114" max="14114" width="9.625" customWidth="1"/>
    <col min="14115" max="14115" width="2.25" customWidth="1"/>
    <col min="14116" max="14336" width="9" customWidth="1"/>
    <col min="14337" max="14337" width="7.75" customWidth="1"/>
    <col min="14338" max="14362" width="7.875" customWidth="1"/>
    <col min="14363" max="14367" width="9.625" customWidth="1"/>
    <col min="14368" max="14369" width="8.5" customWidth="1"/>
    <col min="14370" max="14370" width="9.625" customWidth="1"/>
    <col min="14371" max="14371" width="2.25" customWidth="1"/>
    <col min="14372" max="14592" width="9" customWidth="1"/>
    <col min="14593" max="14593" width="7.75" customWidth="1"/>
    <col min="14594" max="14618" width="7.875" customWidth="1"/>
    <col min="14619" max="14623" width="9.625" customWidth="1"/>
    <col min="14624" max="14625" width="8.5" customWidth="1"/>
    <col min="14626" max="14626" width="9.625" customWidth="1"/>
    <col min="14627" max="14627" width="2.25" customWidth="1"/>
    <col min="14628" max="14848" width="9" customWidth="1"/>
    <col min="14849" max="14849" width="7.75" customWidth="1"/>
    <col min="14850" max="14874" width="7.875" customWidth="1"/>
    <col min="14875" max="14879" width="9.625" customWidth="1"/>
    <col min="14880" max="14881" width="8.5" customWidth="1"/>
    <col min="14882" max="14882" width="9.625" customWidth="1"/>
    <col min="14883" max="14883" width="2.25" customWidth="1"/>
    <col min="14884" max="15104" width="9" customWidth="1"/>
    <col min="15105" max="15105" width="7.75" customWidth="1"/>
    <col min="15106" max="15130" width="7.875" customWidth="1"/>
    <col min="15131" max="15135" width="9.625" customWidth="1"/>
    <col min="15136" max="15137" width="8.5" customWidth="1"/>
    <col min="15138" max="15138" width="9.625" customWidth="1"/>
    <col min="15139" max="15139" width="2.25" customWidth="1"/>
    <col min="15140" max="15360" width="9" customWidth="1"/>
    <col min="15361" max="15361" width="7.75" customWidth="1"/>
    <col min="15362" max="15386" width="7.875" customWidth="1"/>
    <col min="15387" max="15391" width="9.625" customWidth="1"/>
    <col min="15392" max="15393" width="8.5" customWidth="1"/>
    <col min="15394" max="15394" width="9.625" customWidth="1"/>
    <col min="15395" max="15395" width="2.25" customWidth="1"/>
    <col min="15396" max="15616" width="9" customWidth="1"/>
    <col min="15617" max="15617" width="7.75" customWidth="1"/>
    <col min="15618" max="15642" width="7.875" customWidth="1"/>
    <col min="15643" max="15647" width="9.625" customWidth="1"/>
    <col min="15648" max="15649" width="8.5" customWidth="1"/>
    <col min="15650" max="15650" width="9.625" customWidth="1"/>
    <col min="15651" max="15651" width="2.25" customWidth="1"/>
    <col min="15652" max="15872" width="9" customWidth="1"/>
    <col min="15873" max="15873" width="7.75" customWidth="1"/>
    <col min="15874" max="15898" width="7.875" customWidth="1"/>
    <col min="15899" max="15903" width="9.625" customWidth="1"/>
    <col min="15904" max="15905" width="8.5" customWidth="1"/>
    <col min="15906" max="15906" width="9.625" customWidth="1"/>
    <col min="15907" max="15907" width="2.25" customWidth="1"/>
    <col min="15908" max="16128" width="9" customWidth="1"/>
    <col min="16129" max="16129" width="7.75" customWidth="1"/>
    <col min="16130" max="16154" width="7.875" customWidth="1"/>
    <col min="16155" max="16159" width="9.625" customWidth="1"/>
    <col min="16160" max="16161" width="8.5" customWidth="1"/>
    <col min="16162" max="16162" width="9.625" customWidth="1"/>
    <col min="16163" max="16163" width="2.25" customWidth="1"/>
    <col min="16164" max="16383" width="9" customWidth="1"/>
  </cols>
  <sheetData>
    <row r="1" spans="1:36" ht="18.75" customHeight="1">
      <c r="A1" s="582" t="s">
        <v>171</v>
      </c>
      <c r="C1" s="582"/>
    </row>
    <row r="3" spans="1:36">
      <c r="A3" s="583" t="s">
        <v>227</v>
      </c>
      <c r="B3" s="589" t="s">
        <v>261</v>
      </c>
      <c r="C3" s="583" t="s">
        <v>265</v>
      </c>
      <c r="D3" s="589" t="s">
        <v>58</v>
      </c>
      <c r="E3" s="589" t="s">
        <v>60</v>
      </c>
      <c r="F3" s="589" t="s">
        <v>145</v>
      </c>
      <c r="G3" s="589" t="s">
        <v>250</v>
      </c>
      <c r="H3" s="589" t="s">
        <v>122</v>
      </c>
      <c r="I3" s="589" t="s">
        <v>266</v>
      </c>
      <c r="J3" s="589" t="s">
        <v>264</v>
      </c>
      <c r="K3" s="589" t="s">
        <v>267</v>
      </c>
      <c r="L3" s="589" t="s">
        <v>268</v>
      </c>
      <c r="M3" s="589" t="s">
        <v>269</v>
      </c>
      <c r="N3" s="589" t="s">
        <v>270</v>
      </c>
      <c r="O3" s="589" t="s">
        <v>272</v>
      </c>
      <c r="P3" s="589" t="s">
        <v>273</v>
      </c>
      <c r="Q3" s="589" t="s">
        <v>224</v>
      </c>
      <c r="R3" s="589" t="s">
        <v>274</v>
      </c>
      <c r="S3" s="589" t="s">
        <v>275</v>
      </c>
      <c r="T3" s="583" t="s">
        <v>227</v>
      </c>
      <c r="U3" s="589" t="s">
        <v>261</v>
      </c>
      <c r="V3" s="589" t="s">
        <v>277</v>
      </c>
      <c r="W3" s="589" t="s">
        <v>248</v>
      </c>
      <c r="X3" s="589" t="s">
        <v>278</v>
      </c>
      <c r="Y3" s="589" t="s">
        <v>279</v>
      </c>
      <c r="Z3" s="589" t="s">
        <v>280</v>
      </c>
      <c r="AA3" s="589" t="s">
        <v>53</v>
      </c>
      <c r="AB3" s="589" t="s">
        <v>281</v>
      </c>
      <c r="AC3" s="589" t="s">
        <v>282</v>
      </c>
      <c r="AD3" s="589" t="s">
        <v>115</v>
      </c>
      <c r="AE3" s="589" t="s">
        <v>27</v>
      </c>
      <c r="AF3" s="589" t="s">
        <v>283</v>
      </c>
      <c r="AG3" s="589" t="s">
        <v>284</v>
      </c>
      <c r="AH3" s="589" t="s">
        <v>285</v>
      </c>
      <c r="AI3" s="589" t="s">
        <v>286</v>
      </c>
      <c r="AJ3" s="589" t="s">
        <v>38</v>
      </c>
    </row>
    <row r="4" spans="1:36" s="581" customFormat="1" ht="14.25">
      <c r="A4" s="584" t="s">
        <v>1</v>
      </c>
      <c r="B4" s="590"/>
      <c r="C4" s="596">
        <f>SUM(C6:C43,C45:C90,C92:C100,C102:C104,C106:C108,C110:C112,C113:C127)</f>
        <v>116228</v>
      </c>
      <c r="D4" s="602">
        <f>SUM(D6:D43,D45:D90,D92:D100,D102:D104,D106:D108,D110:D112,D113:D127)</f>
        <v>57494</v>
      </c>
      <c r="E4" s="602">
        <f>SUM(E6:E43,E45:E90,E92:E100,E102:E104,E106:E108,E110:E112,E113:E127)</f>
        <v>58734</v>
      </c>
      <c r="F4" s="596">
        <v>3764</v>
      </c>
      <c r="G4" s="596">
        <v>4420</v>
      </c>
      <c r="H4" s="596">
        <v>4827</v>
      </c>
      <c r="I4" s="596">
        <v>5135</v>
      </c>
      <c r="J4" s="596">
        <v>4517</v>
      </c>
      <c r="K4" s="596">
        <v>5038</v>
      </c>
      <c r="L4" s="596">
        <v>5900</v>
      </c>
      <c r="M4" s="596">
        <v>6797</v>
      </c>
      <c r="N4" s="596">
        <v>7475</v>
      </c>
      <c r="O4" s="596">
        <v>8506</v>
      </c>
      <c r="P4" s="596">
        <v>7675</v>
      </c>
      <c r="Q4" s="596">
        <v>7443</v>
      </c>
      <c r="R4" s="596">
        <v>7685</v>
      </c>
      <c r="S4" s="596">
        <v>8933</v>
      </c>
      <c r="T4" s="584" t="s">
        <v>1</v>
      </c>
      <c r="U4" s="590"/>
      <c r="V4" s="596">
        <v>9251</v>
      </c>
      <c r="W4" s="596">
        <v>6472</v>
      </c>
      <c r="X4" s="596">
        <v>4957</v>
      </c>
      <c r="Y4" s="596">
        <v>3650</v>
      </c>
      <c r="Z4" s="596">
        <v>1801</v>
      </c>
      <c r="AA4" s="596">
        <v>482</v>
      </c>
      <c r="AB4" s="596">
        <v>75</v>
      </c>
      <c r="AC4" s="596">
        <v>1425</v>
      </c>
      <c r="AD4" s="596">
        <v>13011</v>
      </c>
      <c r="AE4" s="596">
        <v>66171</v>
      </c>
      <c r="AF4" s="596">
        <v>35621</v>
      </c>
      <c r="AG4" s="596">
        <v>17437</v>
      </c>
      <c r="AH4" s="596">
        <v>6008</v>
      </c>
      <c r="AI4" s="596">
        <v>5577496</v>
      </c>
      <c r="AJ4" s="605">
        <v>49.083190000000002</v>
      </c>
    </row>
    <row r="5" spans="1:36">
      <c r="A5" s="585"/>
      <c r="B5" s="591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86"/>
      <c r="U5" s="591"/>
      <c r="V5" s="601"/>
      <c r="W5" s="601"/>
      <c r="X5" s="601"/>
      <c r="Y5" s="601"/>
      <c r="Z5" s="601"/>
      <c r="AA5" s="601"/>
      <c r="AB5" s="601"/>
      <c r="AC5" s="601"/>
      <c r="AD5" s="601"/>
      <c r="AE5" s="601"/>
      <c r="AF5" s="601"/>
      <c r="AG5" s="601"/>
      <c r="AH5" s="601"/>
      <c r="AI5" s="601"/>
      <c r="AJ5" s="606"/>
    </row>
    <row r="6" spans="1:36">
      <c r="A6" s="586" t="s">
        <v>94</v>
      </c>
      <c r="B6" s="591"/>
      <c r="C6" s="599">
        <v>986</v>
      </c>
      <c r="D6" s="599">
        <v>471</v>
      </c>
      <c r="E6" s="599">
        <v>515</v>
      </c>
      <c r="F6" s="601">
        <v>11</v>
      </c>
      <c r="G6" s="601">
        <v>32</v>
      </c>
      <c r="H6" s="601">
        <v>33</v>
      </c>
      <c r="I6" s="601">
        <v>49</v>
      </c>
      <c r="J6" s="601">
        <v>40</v>
      </c>
      <c r="K6" s="601">
        <v>28</v>
      </c>
      <c r="L6" s="601">
        <v>34</v>
      </c>
      <c r="M6" s="601">
        <v>34</v>
      </c>
      <c r="N6" s="601">
        <v>66</v>
      </c>
      <c r="O6" s="601">
        <v>77</v>
      </c>
      <c r="P6" s="601">
        <v>101</v>
      </c>
      <c r="Q6" s="601">
        <v>58</v>
      </c>
      <c r="R6" s="601">
        <v>61</v>
      </c>
      <c r="S6" s="601">
        <v>69</v>
      </c>
      <c r="T6" s="586" t="s">
        <v>94</v>
      </c>
      <c r="U6" s="591"/>
      <c r="V6" s="601">
        <v>71</v>
      </c>
      <c r="W6" s="601">
        <v>70</v>
      </c>
      <c r="X6" s="601">
        <v>66</v>
      </c>
      <c r="Y6" s="601">
        <v>44</v>
      </c>
      <c r="Z6" s="601">
        <v>16</v>
      </c>
      <c r="AA6" s="601">
        <v>6</v>
      </c>
      <c r="AB6" s="601" t="s">
        <v>217</v>
      </c>
      <c r="AC6" s="601">
        <v>20</v>
      </c>
      <c r="AD6" s="601">
        <v>76</v>
      </c>
      <c r="AE6" s="601">
        <v>548</v>
      </c>
      <c r="AF6" s="601">
        <v>342</v>
      </c>
      <c r="AG6" s="601">
        <v>202</v>
      </c>
      <c r="AH6" s="601">
        <v>66</v>
      </c>
      <c r="AI6" s="599">
        <v>50574</v>
      </c>
      <c r="AJ6" s="608">
        <v>52.854039999999998</v>
      </c>
    </row>
    <row r="7" spans="1:36">
      <c r="A7" s="586" t="s">
        <v>96</v>
      </c>
      <c r="B7" s="591"/>
      <c r="C7" s="599">
        <v>325</v>
      </c>
      <c r="D7" s="599">
        <v>164</v>
      </c>
      <c r="E7" s="599">
        <v>161</v>
      </c>
      <c r="F7" s="601">
        <v>6</v>
      </c>
      <c r="G7" s="601">
        <v>6</v>
      </c>
      <c r="H7" s="601">
        <v>6</v>
      </c>
      <c r="I7" s="601">
        <v>13</v>
      </c>
      <c r="J7" s="601">
        <v>10</v>
      </c>
      <c r="K7" s="601">
        <v>4</v>
      </c>
      <c r="L7" s="601">
        <v>12</v>
      </c>
      <c r="M7" s="601">
        <v>8</v>
      </c>
      <c r="N7" s="601">
        <v>17</v>
      </c>
      <c r="O7" s="601">
        <v>22</v>
      </c>
      <c r="P7" s="601">
        <v>30</v>
      </c>
      <c r="Q7" s="601">
        <v>18</v>
      </c>
      <c r="R7" s="601">
        <v>26</v>
      </c>
      <c r="S7" s="601">
        <v>25</v>
      </c>
      <c r="T7" s="586" t="s">
        <v>96</v>
      </c>
      <c r="U7" s="591"/>
      <c r="V7" s="601">
        <v>28</v>
      </c>
      <c r="W7" s="601">
        <v>24</v>
      </c>
      <c r="X7" s="601">
        <v>32</v>
      </c>
      <c r="Y7" s="601">
        <v>17</v>
      </c>
      <c r="Z7" s="601">
        <v>13</v>
      </c>
      <c r="AA7" s="601">
        <v>4</v>
      </c>
      <c r="AB7" s="601" t="s">
        <v>217</v>
      </c>
      <c r="AC7" s="601">
        <v>4</v>
      </c>
      <c r="AD7" s="601">
        <v>18</v>
      </c>
      <c r="AE7" s="601">
        <v>160</v>
      </c>
      <c r="AF7" s="601">
        <v>143</v>
      </c>
      <c r="AG7" s="601">
        <v>90</v>
      </c>
      <c r="AH7" s="601">
        <v>34</v>
      </c>
      <c r="AI7" s="599">
        <v>18477</v>
      </c>
      <c r="AJ7" s="608">
        <v>58.060749999999999</v>
      </c>
    </row>
    <row r="8" spans="1:36">
      <c r="A8" s="586" t="s">
        <v>98</v>
      </c>
      <c r="B8" s="591"/>
      <c r="C8" s="599">
        <v>296</v>
      </c>
      <c r="D8" s="599">
        <v>119</v>
      </c>
      <c r="E8" s="599">
        <v>177</v>
      </c>
      <c r="F8" s="601">
        <v>4</v>
      </c>
      <c r="G8" s="601">
        <v>2</v>
      </c>
      <c r="H8" s="601">
        <v>3</v>
      </c>
      <c r="I8" s="601">
        <v>4</v>
      </c>
      <c r="J8" s="601">
        <v>6</v>
      </c>
      <c r="K8" s="601">
        <v>4</v>
      </c>
      <c r="L8" s="601">
        <v>3</v>
      </c>
      <c r="M8" s="601">
        <v>5</v>
      </c>
      <c r="N8" s="601">
        <v>10</v>
      </c>
      <c r="O8" s="601">
        <v>7</v>
      </c>
      <c r="P8" s="601">
        <v>15</v>
      </c>
      <c r="Q8" s="601">
        <v>10</v>
      </c>
      <c r="R8" s="601">
        <v>20</v>
      </c>
      <c r="S8" s="601">
        <v>17</v>
      </c>
      <c r="T8" s="586" t="s">
        <v>98</v>
      </c>
      <c r="U8" s="591"/>
      <c r="V8" s="601">
        <v>25</v>
      </c>
      <c r="W8" s="601">
        <v>33</v>
      </c>
      <c r="X8" s="601">
        <v>37</v>
      </c>
      <c r="Y8" s="601">
        <v>39</v>
      </c>
      <c r="Z8" s="601">
        <v>34</v>
      </c>
      <c r="AA8" s="601">
        <v>13</v>
      </c>
      <c r="AB8" s="601">
        <v>4</v>
      </c>
      <c r="AC8" s="601">
        <v>1</v>
      </c>
      <c r="AD8" s="601">
        <v>9</v>
      </c>
      <c r="AE8" s="601">
        <v>84</v>
      </c>
      <c r="AF8" s="601">
        <v>202</v>
      </c>
      <c r="AG8" s="601">
        <v>160</v>
      </c>
      <c r="AH8" s="601">
        <v>90</v>
      </c>
      <c r="AI8" s="599">
        <v>20636</v>
      </c>
      <c r="AJ8" s="608">
        <v>70.452539999999999</v>
      </c>
    </row>
    <row r="9" spans="1:36">
      <c r="A9" s="586" t="s">
        <v>95</v>
      </c>
      <c r="B9" s="591"/>
      <c r="C9" s="599">
        <v>144</v>
      </c>
      <c r="D9" s="599">
        <v>61</v>
      </c>
      <c r="E9" s="599">
        <v>83</v>
      </c>
      <c r="F9" s="601">
        <v>3</v>
      </c>
      <c r="G9" s="601">
        <v>4</v>
      </c>
      <c r="H9" s="601">
        <v>3</v>
      </c>
      <c r="I9" s="601">
        <v>4</v>
      </c>
      <c r="J9" s="601">
        <v>6</v>
      </c>
      <c r="K9" s="601">
        <v>5</v>
      </c>
      <c r="L9" s="601">
        <v>3</v>
      </c>
      <c r="M9" s="601">
        <v>5</v>
      </c>
      <c r="N9" s="601">
        <v>5</v>
      </c>
      <c r="O9" s="601">
        <v>6</v>
      </c>
      <c r="P9" s="601">
        <v>7</v>
      </c>
      <c r="Q9" s="601">
        <v>11</v>
      </c>
      <c r="R9" s="601">
        <v>15</v>
      </c>
      <c r="S9" s="601">
        <v>9</v>
      </c>
      <c r="T9" s="586" t="s">
        <v>95</v>
      </c>
      <c r="U9" s="591"/>
      <c r="V9" s="601">
        <v>20</v>
      </c>
      <c r="W9" s="601">
        <v>10</v>
      </c>
      <c r="X9" s="601">
        <v>10</v>
      </c>
      <c r="Y9" s="601">
        <v>12</v>
      </c>
      <c r="Z9" s="601">
        <v>5</v>
      </c>
      <c r="AA9" s="601">
        <v>1</v>
      </c>
      <c r="AB9" s="601" t="s">
        <v>217</v>
      </c>
      <c r="AC9" s="601" t="s">
        <v>217</v>
      </c>
      <c r="AD9" s="601">
        <v>10</v>
      </c>
      <c r="AE9" s="601">
        <v>67</v>
      </c>
      <c r="AF9" s="601">
        <v>67</v>
      </c>
      <c r="AG9" s="601">
        <v>38</v>
      </c>
      <c r="AH9" s="601">
        <v>18</v>
      </c>
      <c r="AI9" s="599">
        <v>8326</v>
      </c>
      <c r="AJ9" s="608">
        <v>58.31944</v>
      </c>
    </row>
    <row r="10" spans="1:36">
      <c r="A10" s="586" t="s">
        <v>83</v>
      </c>
      <c r="B10" s="591"/>
      <c r="C10" s="599">
        <v>192</v>
      </c>
      <c r="D10" s="599">
        <v>97</v>
      </c>
      <c r="E10" s="599">
        <v>95</v>
      </c>
      <c r="F10" s="601">
        <v>2</v>
      </c>
      <c r="G10" s="601">
        <v>2</v>
      </c>
      <c r="H10" s="601">
        <v>6</v>
      </c>
      <c r="I10" s="601">
        <v>5</v>
      </c>
      <c r="J10" s="601">
        <v>7</v>
      </c>
      <c r="K10" s="601">
        <v>2</v>
      </c>
      <c r="L10" s="601">
        <v>5</v>
      </c>
      <c r="M10" s="601">
        <v>4</v>
      </c>
      <c r="N10" s="601">
        <v>3</v>
      </c>
      <c r="O10" s="601">
        <v>10</v>
      </c>
      <c r="P10" s="601">
        <v>14</v>
      </c>
      <c r="Q10" s="601">
        <v>18</v>
      </c>
      <c r="R10" s="601">
        <v>17</v>
      </c>
      <c r="S10" s="601">
        <v>13</v>
      </c>
      <c r="T10" s="586" t="s">
        <v>83</v>
      </c>
      <c r="U10" s="591"/>
      <c r="V10" s="601">
        <v>24</v>
      </c>
      <c r="W10" s="601">
        <v>23</v>
      </c>
      <c r="X10" s="601">
        <v>17</v>
      </c>
      <c r="Y10" s="601">
        <v>12</v>
      </c>
      <c r="Z10" s="601">
        <v>7</v>
      </c>
      <c r="AA10" s="601">
        <v>1</v>
      </c>
      <c r="AB10" s="601" t="s">
        <v>217</v>
      </c>
      <c r="AC10" s="601" t="s">
        <v>217</v>
      </c>
      <c r="AD10" s="601">
        <v>10</v>
      </c>
      <c r="AE10" s="601">
        <v>85</v>
      </c>
      <c r="AF10" s="601">
        <v>97</v>
      </c>
      <c r="AG10" s="601">
        <v>60</v>
      </c>
      <c r="AH10" s="601">
        <v>20</v>
      </c>
      <c r="AI10" s="599">
        <v>11625</v>
      </c>
      <c r="AJ10" s="608">
        <v>61.046880000000002</v>
      </c>
    </row>
    <row r="11" spans="1:36">
      <c r="A11" s="586" t="s">
        <v>100</v>
      </c>
      <c r="B11" s="591"/>
      <c r="C11" s="599">
        <v>103</v>
      </c>
      <c r="D11" s="599">
        <v>52</v>
      </c>
      <c r="E11" s="599">
        <v>51</v>
      </c>
      <c r="F11" s="601" t="s">
        <v>217</v>
      </c>
      <c r="G11" s="601" t="s">
        <v>217</v>
      </c>
      <c r="H11" s="601">
        <v>2</v>
      </c>
      <c r="I11" s="601">
        <v>6</v>
      </c>
      <c r="J11" s="601">
        <v>2</v>
      </c>
      <c r="K11" s="601">
        <v>2</v>
      </c>
      <c r="L11" s="601" t="s">
        <v>217</v>
      </c>
      <c r="M11" s="601">
        <v>4</v>
      </c>
      <c r="N11" s="601">
        <v>5</v>
      </c>
      <c r="O11" s="601">
        <v>8</v>
      </c>
      <c r="P11" s="601">
        <v>10</v>
      </c>
      <c r="Q11" s="601">
        <v>6</v>
      </c>
      <c r="R11" s="601">
        <v>4</v>
      </c>
      <c r="S11" s="601">
        <v>16</v>
      </c>
      <c r="T11" s="586" t="s">
        <v>100</v>
      </c>
      <c r="U11" s="591"/>
      <c r="V11" s="601">
        <v>11</v>
      </c>
      <c r="W11" s="601">
        <v>12</v>
      </c>
      <c r="X11" s="601">
        <v>7</v>
      </c>
      <c r="Y11" s="601">
        <v>4</v>
      </c>
      <c r="Z11" s="601">
        <v>4</v>
      </c>
      <c r="AA11" s="601" t="s">
        <v>217</v>
      </c>
      <c r="AB11" s="601" t="s">
        <v>217</v>
      </c>
      <c r="AC11" s="601" t="s">
        <v>217</v>
      </c>
      <c r="AD11" s="601">
        <v>2</v>
      </c>
      <c r="AE11" s="601">
        <v>47</v>
      </c>
      <c r="AF11" s="601">
        <v>54</v>
      </c>
      <c r="AG11" s="601">
        <v>27</v>
      </c>
      <c r="AH11" s="601">
        <v>8</v>
      </c>
      <c r="AI11" s="599">
        <v>6143</v>
      </c>
      <c r="AJ11" s="608">
        <v>60.140779999999999</v>
      </c>
    </row>
    <row r="12" spans="1:36">
      <c r="A12" s="586" t="s">
        <v>103</v>
      </c>
      <c r="B12" s="591"/>
      <c r="C12" s="599">
        <v>59</v>
      </c>
      <c r="D12" s="599">
        <v>32</v>
      </c>
      <c r="E12" s="599">
        <v>27</v>
      </c>
      <c r="F12" s="601">
        <v>2</v>
      </c>
      <c r="G12" s="601" t="s">
        <v>217</v>
      </c>
      <c r="H12" s="601" t="s">
        <v>217</v>
      </c>
      <c r="I12" s="601" t="s">
        <v>217</v>
      </c>
      <c r="J12" s="601">
        <v>1</v>
      </c>
      <c r="K12" s="601">
        <v>2</v>
      </c>
      <c r="L12" s="601">
        <v>1</v>
      </c>
      <c r="M12" s="601">
        <v>2</v>
      </c>
      <c r="N12" s="601">
        <v>2</v>
      </c>
      <c r="O12" s="601">
        <v>4</v>
      </c>
      <c r="P12" s="601">
        <v>2</v>
      </c>
      <c r="Q12" s="601">
        <v>5</v>
      </c>
      <c r="R12" s="601">
        <v>10</v>
      </c>
      <c r="S12" s="601">
        <v>8</v>
      </c>
      <c r="T12" s="586" t="s">
        <v>103</v>
      </c>
      <c r="U12" s="591"/>
      <c r="V12" s="601">
        <v>5</v>
      </c>
      <c r="W12" s="601">
        <v>2</v>
      </c>
      <c r="X12" s="601">
        <v>8</v>
      </c>
      <c r="Y12" s="601">
        <v>3</v>
      </c>
      <c r="Z12" s="601">
        <v>2</v>
      </c>
      <c r="AA12" s="601" t="s">
        <v>217</v>
      </c>
      <c r="AB12" s="601" t="s">
        <v>217</v>
      </c>
      <c r="AC12" s="601" t="s">
        <v>217</v>
      </c>
      <c r="AD12" s="601">
        <v>2</v>
      </c>
      <c r="AE12" s="601">
        <v>29</v>
      </c>
      <c r="AF12" s="601">
        <v>28</v>
      </c>
      <c r="AG12" s="601">
        <v>15</v>
      </c>
      <c r="AH12" s="601">
        <v>5</v>
      </c>
      <c r="AI12" s="599">
        <v>3643</v>
      </c>
      <c r="AJ12" s="608">
        <v>62.245759999999997</v>
      </c>
    </row>
    <row r="13" spans="1:36">
      <c r="A13" s="586" t="s">
        <v>104</v>
      </c>
      <c r="B13" s="591"/>
      <c r="C13" s="599">
        <v>634</v>
      </c>
      <c r="D13" s="599">
        <v>300</v>
      </c>
      <c r="E13" s="599">
        <v>334</v>
      </c>
      <c r="F13" s="601">
        <v>17</v>
      </c>
      <c r="G13" s="601">
        <v>29</v>
      </c>
      <c r="H13" s="601">
        <v>22</v>
      </c>
      <c r="I13" s="601">
        <v>21</v>
      </c>
      <c r="J13" s="601">
        <v>22</v>
      </c>
      <c r="K13" s="601">
        <v>33</v>
      </c>
      <c r="L13" s="601">
        <v>45</v>
      </c>
      <c r="M13" s="601">
        <v>41</v>
      </c>
      <c r="N13" s="601">
        <v>41</v>
      </c>
      <c r="O13" s="601">
        <v>33</v>
      </c>
      <c r="P13" s="601">
        <v>44</v>
      </c>
      <c r="Q13" s="601">
        <v>50</v>
      </c>
      <c r="R13" s="601">
        <v>43</v>
      </c>
      <c r="S13" s="601">
        <v>53</v>
      </c>
      <c r="T13" s="586" t="s">
        <v>104</v>
      </c>
      <c r="U13" s="591"/>
      <c r="V13" s="601">
        <v>51</v>
      </c>
      <c r="W13" s="601">
        <v>29</v>
      </c>
      <c r="X13" s="601">
        <v>20</v>
      </c>
      <c r="Y13" s="601">
        <v>15</v>
      </c>
      <c r="Z13" s="601">
        <v>5</v>
      </c>
      <c r="AA13" s="601">
        <v>3</v>
      </c>
      <c r="AB13" s="601">
        <v>1</v>
      </c>
      <c r="AC13" s="601">
        <v>16</v>
      </c>
      <c r="AD13" s="601">
        <v>68</v>
      </c>
      <c r="AE13" s="601">
        <v>373</v>
      </c>
      <c r="AF13" s="601">
        <v>177</v>
      </c>
      <c r="AG13" s="601">
        <v>73</v>
      </c>
      <c r="AH13" s="601">
        <v>24</v>
      </c>
      <c r="AI13" s="599">
        <v>29535</v>
      </c>
      <c r="AJ13" s="608">
        <v>48.291260000000001</v>
      </c>
    </row>
    <row r="14" spans="1:36">
      <c r="A14" s="586" t="s">
        <v>106</v>
      </c>
      <c r="B14" s="591"/>
      <c r="C14" s="599">
        <v>136</v>
      </c>
      <c r="D14" s="599">
        <v>67</v>
      </c>
      <c r="E14" s="599">
        <v>69</v>
      </c>
      <c r="F14" s="601">
        <v>3</v>
      </c>
      <c r="G14" s="601">
        <v>6</v>
      </c>
      <c r="H14" s="601">
        <v>4</v>
      </c>
      <c r="I14" s="601">
        <v>5</v>
      </c>
      <c r="J14" s="601">
        <v>2</v>
      </c>
      <c r="K14" s="601">
        <v>4</v>
      </c>
      <c r="L14" s="601">
        <v>3</v>
      </c>
      <c r="M14" s="601">
        <v>11</v>
      </c>
      <c r="N14" s="601">
        <v>8</v>
      </c>
      <c r="O14" s="601">
        <v>12</v>
      </c>
      <c r="P14" s="601">
        <v>9</v>
      </c>
      <c r="Q14" s="601">
        <v>7</v>
      </c>
      <c r="R14" s="601">
        <v>11</v>
      </c>
      <c r="S14" s="601">
        <v>12</v>
      </c>
      <c r="T14" s="586" t="s">
        <v>106</v>
      </c>
      <c r="U14" s="591"/>
      <c r="V14" s="601">
        <v>21</v>
      </c>
      <c r="W14" s="601">
        <v>7</v>
      </c>
      <c r="X14" s="601">
        <v>8</v>
      </c>
      <c r="Y14" s="601">
        <v>2</v>
      </c>
      <c r="Z14" s="601" t="s">
        <v>217</v>
      </c>
      <c r="AA14" s="601">
        <v>1</v>
      </c>
      <c r="AB14" s="601" t="s">
        <v>217</v>
      </c>
      <c r="AC14" s="601" t="s">
        <v>217</v>
      </c>
      <c r="AD14" s="601">
        <v>13</v>
      </c>
      <c r="AE14" s="601">
        <v>72</v>
      </c>
      <c r="AF14" s="601">
        <v>51</v>
      </c>
      <c r="AG14" s="601">
        <v>18</v>
      </c>
      <c r="AH14" s="601">
        <v>3</v>
      </c>
      <c r="AI14" s="599">
        <v>7065</v>
      </c>
      <c r="AJ14" s="608">
        <v>52.448529999999998</v>
      </c>
    </row>
    <row r="15" spans="1:36">
      <c r="A15" s="586" t="s">
        <v>97</v>
      </c>
      <c r="B15" s="591"/>
      <c r="C15" s="599">
        <v>4678</v>
      </c>
      <c r="D15" s="599">
        <v>2346</v>
      </c>
      <c r="E15" s="599">
        <v>2332</v>
      </c>
      <c r="F15" s="601">
        <v>209</v>
      </c>
      <c r="G15" s="601">
        <v>203</v>
      </c>
      <c r="H15" s="601">
        <v>185</v>
      </c>
      <c r="I15" s="601">
        <v>159</v>
      </c>
      <c r="J15" s="601">
        <v>202</v>
      </c>
      <c r="K15" s="601">
        <v>263</v>
      </c>
      <c r="L15" s="601">
        <v>314</v>
      </c>
      <c r="M15" s="601">
        <v>350</v>
      </c>
      <c r="N15" s="601">
        <v>331</v>
      </c>
      <c r="O15" s="601">
        <v>387</v>
      </c>
      <c r="P15" s="601">
        <v>319</v>
      </c>
      <c r="Q15" s="601">
        <v>309</v>
      </c>
      <c r="R15" s="601">
        <v>270</v>
      </c>
      <c r="S15" s="601">
        <v>303</v>
      </c>
      <c r="T15" s="586" t="s">
        <v>97</v>
      </c>
      <c r="U15" s="591"/>
      <c r="V15" s="601">
        <v>326</v>
      </c>
      <c r="W15" s="601">
        <v>191</v>
      </c>
      <c r="X15" s="601">
        <v>135</v>
      </c>
      <c r="Y15" s="601">
        <v>72</v>
      </c>
      <c r="Z15" s="601">
        <v>27</v>
      </c>
      <c r="AA15" s="601">
        <v>6</v>
      </c>
      <c r="AB15" s="601" t="s">
        <v>217</v>
      </c>
      <c r="AC15" s="601">
        <v>117</v>
      </c>
      <c r="AD15" s="601">
        <v>597</v>
      </c>
      <c r="AE15" s="599">
        <v>2904</v>
      </c>
      <c r="AF15" s="599">
        <v>1060</v>
      </c>
      <c r="AG15" s="599">
        <v>431</v>
      </c>
      <c r="AH15" s="601">
        <v>105</v>
      </c>
      <c r="AI15" s="599">
        <v>203201</v>
      </c>
      <c r="AJ15" s="608">
        <v>45.051850000000002</v>
      </c>
    </row>
    <row r="16" spans="1:36">
      <c r="A16" s="586" t="s">
        <v>101</v>
      </c>
      <c r="B16" s="591"/>
      <c r="C16" s="599">
        <v>130</v>
      </c>
      <c r="D16" s="599">
        <v>63</v>
      </c>
      <c r="E16" s="599">
        <v>67</v>
      </c>
      <c r="F16" s="601">
        <v>2</v>
      </c>
      <c r="G16" s="601" t="s">
        <v>217</v>
      </c>
      <c r="H16" s="601">
        <v>1</v>
      </c>
      <c r="I16" s="601">
        <v>1</v>
      </c>
      <c r="J16" s="601">
        <v>4</v>
      </c>
      <c r="K16" s="601">
        <v>4</v>
      </c>
      <c r="L16" s="601">
        <v>4</v>
      </c>
      <c r="M16" s="601">
        <v>4</v>
      </c>
      <c r="N16" s="601">
        <v>5</v>
      </c>
      <c r="O16" s="601">
        <v>10</v>
      </c>
      <c r="P16" s="601">
        <v>11</v>
      </c>
      <c r="Q16" s="601">
        <v>10</v>
      </c>
      <c r="R16" s="601">
        <v>12</v>
      </c>
      <c r="S16" s="601">
        <v>15</v>
      </c>
      <c r="T16" s="586" t="s">
        <v>101</v>
      </c>
      <c r="U16" s="591"/>
      <c r="V16" s="601">
        <v>15</v>
      </c>
      <c r="W16" s="601">
        <v>14</v>
      </c>
      <c r="X16" s="601">
        <v>7</v>
      </c>
      <c r="Y16" s="601">
        <v>10</v>
      </c>
      <c r="Z16" s="601">
        <v>1</v>
      </c>
      <c r="AA16" s="601" t="s">
        <v>217</v>
      </c>
      <c r="AB16" s="601" t="s">
        <v>217</v>
      </c>
      <c r="AC16" s="601" t="s">
        <v>217</v>
      </c>
      <c r="AD16" s="601">
        <v>3</v>
      </c>
      <c r="AE16" s="599">
        <v>65</v>
      </c>
      <c r="AF16" s="599">
        <v>62</v>
      </c>
      <c r="AG16" s="599">
        <v>32</v>
      </c>
      <c r="AH16" s="601">
        <v>11</v>
      </c>
      <c r="AI16" s="599">
        <v>7782</v>
      </c>
      <c r="AJ16" s="608">
        <v>60.361539999999998</v>
      </c>
    </row>
    <row r="17" spans="1:36">
      <c r="A17" s="586" t="s">
        <v>84</v>
      </c>
      <c r="B17" s="591"/>
      <c r="C17" s="599">
        <v>61</v>
      </c>
      <c r="D17" s="599">
        <v>29</v>
      </c>
      <c r="E17" s="599">
        <v>32</v>
      </c>
      <c r="F17" s="601" t="s">
        <v>217</v>
      </c>
      <c r="G17" s="601">
        <v>2</v>
      </c>
      <c r="H17" s="601" t="s">
        <v>217</v>
      </c>
      <c r="I17" s="601" t="s">
        <v>217</v>
      </c>
      <c r="J17" s="601" t="s">
        <v>217</v>
      </c>
      <c r="K17" s="601">
        <v>1</v>
      </c>
      <c r="L17" s="601" t="s">
        <v>217</v>
      </c>
      <c r="M17" s="601">
        <v>3</v>
      </c>
      <c r="N17" s="601">
        <v>2</v>
      </c>
      <c r="O17" s="601">
        <v>4</v>
      </c>
      <c r="P17" s="601">
        <v>3</v>
      </c>
      <c r="Q17" s="601">
        <v>3</v>
      </c>
      <c r="R17" s="601">
        <v>5</v>
      </c>
      <c r="S17" s="601">
        <v>10</v>
      </c>
      <c r="T17" s="586" t="s">
        <v>84</v>
      </c>
      <c r="U17" s="591"/>
      <c r="V17" s="601">
        <v>7</v>
      </c>
      <c r="W17" s="601">
        <v>6</v>
      </c>
      <c r="X17" s="601">
        <v>7</v>
      </c>
      <c r="Y17" s="601">
        <v>4</v>
      </c>
      <c r="Z17" s="601">
        <v>3</v>
      </c>
      <c r="AA17" s="601" t="s">
        <v>217</v>
      </c>
      <c r="AB17" s="601" t="s">
        <v>217</v>
      </c>
      <c r="AC17" s="601">
        <v>1</v>
      </c>
      <c r="AD17" s="601">
        <v>2</v>
      </c>
      <c r="AE17" s="599">
        <v>21</v>
      </c>
      <c r="AF17" s="599">
        <v>37</v>
      </c>
      <c r="AG17" s="599">
        <v>20</v>
      </c>
      <c r="AH17" s="601">
        <v>7</v>
      </c>
      <c r="AI17" s="599">
        <v>3890</v>
      </c>
      <c r="AJ17" s="608">
        <v>65.333330000000004</v>
      </c>
    </row>
    <row r="18" spans="1:36">
      <c r="A18" s="586" t="s">
        <v>107</v>
      </c>
      <c r="B18" s="591"/>
      <c r="C18" s="599">
        <v>225</v>
      </c>
      <c r="D18" s="599">
        <v>116</v>
      </c>
      <c r="E18" s="599">
        <v>109</v>
      </c>
      <c r="F18" s="601">
        <v>6</v>
      </c>
      <c r="G18" s="601">
        <v>5</v>
      </c>
      <c r="H18" s="601">
        <v>15</v>
      </c>
      <c r="I18" s="601">
        <v>11</v>
      </c>
      <c r="J18" s="601">
        <v>7</v>
      </c>
      <c r="K18" s="601">
        <v>5</v>
      </c>
      <c r="L18" s="601">
        <v>12</v>
      </c>
      <c r="M18" s="601">
        <v>12</v>
      </c>
      <c r="N18" s="601">
        <v>10</v>
      </c>
      <c r="O18" s="601">
        <v>14</v>
      </c>
      <c r="P18" s="601">
        <v>25</v>
      </c>
      <c r="Q18" s="601">
        <v>16</v>
      </c>
      <c r="R18" s="601">
        <v>7</v>
      </c>
      <c r="S18" s="601">
        <v>17</v>
      </c>
      <c r="T18" s="586" t="s">
        <v>107</v>
      </c>
      <c r="U18" s="591"/>
      <c r="V18" s="601">
        <v>21</v>
      </c>
      <c r="W18" s="601">
        <v>18</v>
      </c>
      <c r="X18" s="601">
        <v>9</v>
      </c>
      <c r="Y18" s="601">
        <v>7</v>
      </c>
      <c r="Z18" s="601">
        <v>4</v>
      </c>
      <c r="AA18" s="601">
        <v>1</v>
      </c>
      <c r="AB18" s="601" t="s">
        <v>217</v>
      </c>
      <c r="AC18" s="601">
        <v>3</v>
      </c>
      <c r="AD18" s="601">
        <v>26</v>
      </c>
      <c r="AE18" s="599">
        <v>119</v>
      </c>
      <c r="AF18" s="599">
        <v>77</v>
      </c>
      <c r="AG18" s="599">
        <v>39</v>
      </c>
      <c r="AH18" s="601">
        <v>12</v>
      </c>
      <c r="AI18" s="599">
        <v>11090</v>
      </c>
      <c r="AJ18" s="608">
        <v>50.454949999999997</v>
      </c>
    </row>
    <row r="19" spans="1:36">
      <c r="A19" s="586" t="s">
        <v>108</v>
      </c>
      <c r="B19" s="591"/>
      <c r="C19" s="599">
        <v>155</v>
      </c>
      <c r="D19" s="599">
        <v>72</v>
      </c>
      <c r="E19" s="599">
        <v>83</v>
      </c>
      <c r="F19" s="601">
        <v>6</v>
      </c>
      <c r="G19" s="601">
        <v>6</v>
      </c>
      <c r="H19" s="601">
        <v>10</v>
      </c>
      <c r="I19" s="601">
        <v>5</v>
      </c>
      <c r="J19" s="601">
        <v>6</v>
      </c>
      <c r="K19" s="601">
        <v>6</v>
      </c>
      <c r="L19" s="601">
        <v>5</v>
      </c>
      <c r="M19" s="601">
        <v>10</v>
      </c>
      <c r="N19" s="601">
        <v>15</v>
      </c>
      <c r="O19" s="601">
        <v>12</v>
      </c>
      <c r="P19" s="601">
        <v>10</v>
      </c>
      <c r="Q19" s="601">
        <v>8</v>
      </c>
      <c r="R19" s="601">
        <v>7</v>
      </c>
      <c r="S19" s="601">
        <v>13</v>
      </c>
      <c r="T19" s="586" t="s">
        <v>108</v>
      </c>
      <c r="U19" s="591"/>
      <c r="V19" s="601">
        <v>13</v>
      </c>
      <c r="W19" s="601">
        <v>8</v>
      </c>
      <c r="X19" s="601">
        <v>5</v>
      </c>
      <c r="Y19" s="601">
        <v>5</v>
      </c>
      <c r="Z19" s="601">
        <v>3</v>
      </c>
      <c r="AA19" s="601" t="s">
        <v>217</v>
      </c>
      <c r="AB19" s="601" t="s">
        <v>217</v>
      </c>
      <c r="AC19" s="601">
        <v>2</v>
      </c>
      <c r="AD19" s="601">
        <v>22</v>
      </c>
      <c r="AE19" s="599">
        <v>84</v>
      </c>
      <c r="AF19" s="599">
        <v>47</v>
      </c>
      <c r="AG19" s="599">
        <v>21</v>
      </c>
      <c r="AH19" s="601">
        <v>8</v>
      </c>
      <c r="AI19" s="599">
        <v>7207</v>
      </c>
      <c r="AJ19" s="608">
        <v>47.604579999999999</v>
      </c>
    </row>
    <row r="20" spans="1:36">
      <c r="A20" s="586" t="s">
        <v>109</v>
      </c>
      <c r="B20" s="591"/>
      <c r="C20" s="599">
        <v>139</v>
      </c>
      <c r="D20" s="599">
        <v>67</v>
      </c>
      <c r="E20" s="599">
        <v>72</v>
      </c>
      <c r="F20" s="601">
        <v>3</v>
      </c>
      <c r="G20" s="601">
        <v>4</v>
      </c>
      <c r="H20" s="601">
        <v>3</v>
      </c>
      <c r="I20" s="601">
        <v>4</v>
      </c>
      <c r="J20" s="601">
        <v>1</v>
      </c>
      <c r="K20" s="601">
        <v>2</v>
      </c>
      <c r="L20" s="601">
        <v>7</v>
      </c>
      <c r="M20" s="601">
        <v>3</v>
      </c>
      <c r="N20" s="601">
        <v>10</v>
      </c>
      <c r="O20" s="601">
        <v>4</v>
      </c>
      <c r="P20" s="601">
        <v>20</v>
      </c>
      <c r="Q20" s="601">
        <v>13</v>
      </c>
      <c r="R20" s="601">
        <v>10</v>
      </c>
      <c r="S20" s="601">
        <v>11</v>
      </c>
      <c r="T20" s="586" t="s">
        <v>109</v>
      </c>
      <c r="U20" s="591"/>
      <c r="V20" s="601">
        <v>17</v>
      </c>
      <c r="W20" s="601">
        <v>5</v>
      </c>
      <c r="X20" s="601">
        <v>8</v>
      </c>
      <c r="Y20" s="601">
        <v>8</v>
      </c>
      <c r="Z20" s="601">
        <v>2</v>
      </c>
      <c r="AA20" s="601">
        <v>1</v>
      </c>
      <c r="AB20" s="601" t="s">
        <v>217</v>
      </c>
      <c r="AC20" s="601">
        <v>3</v>
      </c>
      <c r="AD20" s="601">
        <v>10</v>
      </c>
      <c r="AE20" s="599">
        <v>74</v>
      </c>
      <c r="AF20" s="599">
        <v>52</v>
      </c>
      <c r="AG20" s="599">
        <v>24</v>
      </c>
      <c r="AH20" s="601">
        <v>11</v>
      </c>
      <c r="AI20" s="599">
        <v>7540</v>
      </c>
      <c r="AJ20" s="608">
        <v>55.941180000000003</v>
      </c>
    </row>
    <row r="21" spans="1:36">
      <c r="A21" s="586" t="s">
        <v>111</v>
      </c>
      <c r="B21" s="591"/>
      <c r="C21" s="599">
        <v>129</v>
      </c>
      <c r="D21" s="599">
        <v>63</v>
      </c>
      <c r="E21" s="599">
        <v>66</v>
      </c>
      <c r="F21" s="601">
        <v>8</v>
      </c>
      <c r="G21" s="601">
        <v>5</v>
      </c>
      <c r="H21" s="601">
        <v>2</v>
      </c>
      <c r="I21" s="601">
        <v>2</v>
      </c>
      <c r="J21" s="601">
        <v>1</v>
      </c>
      <c r="K21" s="601">
        <v>1</v>
      </c>
      <c r="L21" s="601">
        <v>6</v>
      </c>
      <c r="M21" s="601">
        <v>5</v>
      </c>
      <c r="N21" s="601">
        <v>4</v>
      </c>
      <c r="O21" s="601">
        <v>8</v>
      </c>
      <c r="P21" s="601">
        <v>9</v>
      </c>
      <c r="Q21" s="601">
        <v>10</v>
      </c>
      <c r="R21" s="601">
        <v>12</v>
      </c>
      <c r="S21" s="601">
        <v>11</v>
      </c>
      <c r="T21" s="586" t="s">
        <v>111</v>
      </c>
      <c r="U21" s="591"/>
      <c r="V21" s="601">
        <v>14</v>
      </c>
      <c r="W21" s="601">
        <v>16</v>
      </c>
      <c r="X21" s="601">
        <v>8</v>
      </c>
      <c r="Y21" s="601">
        <v>6</v>
      </c>
      <c r="Z21" s="601">
        <v>1</v>
      </c>
      <c r="AA21" s="601" t="s">
        <v>217</v>
      </c>
      <c r="AB21" s="601" t="s">
        <v>217</v>
      </c>
      <c r="AC21" s="601" t="s">
        <v>217</v>
      </c>
      <c r="AD21" s="601">
        <v>15</v>
      </c>
      <c r="AE21" s="599">
        <v>58</v>
      </c>
      <c r="AF21" s="599">
        <v>56</v>
      </c>
      <c r="AG21" s="599">
        <v>31</v>
      </c>
      <c r="AH21" s="601">
        <v>7</v>
      </c>
      <c r="AI21" s="599">
        <v>7116</v>
      </c>
      <c r="AJ21" s="608">
        <v>55.662790000000001</v>
      </c>
    </row>
    <row r="22" spans="1:36">
      <c r="A22" s="586" t="s">
        <v>113</v>
      </c>
      <c r="B22" s="591"/>
      <c r="C22" s="599">
        <v>267</v>
      </c>
      <c r="D22" s="599">
        <v>125</v>
      </c>
      <c r="E22" s="599">
        <v>142</v>
      </c>
      <c r="F22" s="601">
        <v>7</v>
      </c>
      <c r="G22" s="601">
        <v>9</v>
      </c>
      <c r="H22" s="601">
        <v>8</v>
      </c>
      <c r="I22" s="601">
        <v>12</v>
      </c>
      <c r="J22" s="601">
        <v>5</v>
      </c>
      <c r="K22" s="601">
        <v>4</v>
      </c>
      <c r="L22" s="601">
        <v>14</v>
      </c>
      <c r="M22" s="601">
        <v>11</v>
      </c>
      <c r="N22" s="601">
        <v>12</v>
      </c>
      <c r="O22" s="601">
        <v>12</v>
      </c>
      <c r="P22" s="601">
        <v>25</v>
      </c>
      <c r="Q22" s="601">
        <v>23</v>
      </c>
      <c r="R22" s="601">
        <v>21</v>
      </c>
      <c r="S22" s="601">
        <v>18</v>
      </c>
      <c r="T22" s="586" t="s">
        <v>113</v>
      </c>
      <c r="U22" s="591"/>
      <c r="V22" s="601">
        <v>29</v>
      </c>
      <c r="W22" s="601">
        <v>32</v>
      </c>
      <c r="X22" s="601">
        <v>17</v>
      </c>
      <c r="Y22" s="601">
        <v>7</v>
      </c>
      <c r="Z22" s="601" t="s">
        <v>217</v>
      </c>
      <c r="AA22" s="601" t="s">
        <v>217</v>
      </c>
      <c r="AB22" s="601" t="s">
        <v>217</v>
      </c>
      <c r="AC22" s="601">
        <v>1</v>
      </c>
      <c r="AD22" s="601">
        <v>24</v>
      </c>
      <c r="AE22" s="599">
        <v>139</v>
      </c>
      <c r="AF22" s="599">
        <v>103</v>
      </c>
      <c r="AG22" s="599">
        <v>56</v>
      </c>
      <c r="AH22" s="601">
        <v>7</v>
      </c>
      <c r="AI22" s="599">
        <v>14202</v>
      </c>
      <c r="AJ22" s="608">
        <v>53.890979999999999</v>
      </c>
    </row>
    <row r="23" spans="1:36">
      <c r="A23" s="586" t="s">
        <v>50</v>
      </c>
      <c r="B23" s="591"/>
      <c r="C23" s="599">
        <v>309</v>
      </c>
      <c r="D23" s="599">
        <v>156</v>
      </c>
      <c r="E23" s="599">
        <v>153</v>
      </c>
      <c r="F23" s="601">
        <v>10</v>
      </c>
      <c r="G23" s="601">
        <v>19</v>
      </c>
      <c r="H23" s="601">
        <v>21</v>
      </c>
      <c r="I23" s="601">
        <v>15</v>
      </c>
      <c r="J23" s="601">
        <v>6</v>
      </c>
      <c r="K23" s="601">
        <v>12</v>
      </c>
      <c r="L23" s="601">
        <v>16</v>
      </c>
      <c r="M23" s="601">
        <v>21</v>
      </c>
      <c r="N23" s="601">
        <v>27</v>
      </c>
      <c r="O23" s="601">
        <v>27</v>
      </c>
      <c r="P23" s="601">
        <v>25</v>
      </c>
      <c r="Q23" s="601">
        <v>21</v>
      </c>
      <c r="R23" s="601">
        <v>11</v>
      </c>
      <c r="S23" s="601">
        <v>17</v>
      </c>
      <c r="T23" s="586" t="s">
        <v>50</v>
      </c>
      <c r="U23" s="591"/>
      <c r="V23" s="601">
        <v>16</v>
      </c>
      <c r="W23" s="601">
        <v>17</v>
      </c>
      <c r="X23" s="601">
        <v>16</v>
      </c>
      <c r="Y23" s="601">
        <v>6</v>
      </c>
      <c r="Z23" s="601">
        <v>6</v>
      </c>
      <c r="AA23" s="601" t="s">
        <v>217</v>
      </c>
      <c r="AB23" s="601" t="s">
        <v>217</v>
      </c>
      <c r="AC23" s="601" t="s">
        <v>217</v>
      </c>
      <c r="AD23" s="601">
        <v>50</v>
      </c>
      <c r="AE23" s="599">
        <v>181</v>
      </c>
      <c r="AF23" s="599">
        <v>78</v>
      </c>
      <c r="AG23" s="599">
        <v>45</v>
      </c>
      <c r="AH23" s="601">
        <v>12</v>
      </c>
      <c r="AI23" s="599">
        <v>13970</v>
      </c>
      <c r="AJ23" s="608">
        <v>45.710360000000001</v>
      </c>
    </row>
    <row r="24" spans="1:36">
      <c r="A24" s="586" t="s">
        <v>114</v>
      </c>
      <c r="B24" s="591"/>
      <c r="C24" s="599">
        <v>1512</v>
      </c>
      <c r="D24" s="599">
        <v>731</v>
      </c>
      <c r="E24" s="599">
        <v>781</v>
      </c>
      <c r="F24" s="601">
        <v>39</v>
      </c>
      <c r="G24" s="601">
        <v>50</v>
      </c>
      <c r="H24" s="601">
        <v>66</v>
      </c>
      <c r="I24" s="601">
        <v>53</v>
      </c>
      <c r="J24" s="601">
        <v>60</v>
      </c>
      <c r="K24" s="601">
        <v>65</v>
      </c>
      <c r="L24" s="601">
        <v>61</v>
      </c>
      <c r="M24" s="601">
        <v>78</v>
      </c>
      <c r="N24" s="601">
        <v>77</v>
      </c>
      <c r="O24" s="601">
        <v>118</v>
      </c>
      <c r="P24" s="601">
        <v>112</v>
      </c>
      <c r="Q24" s="601">
        <v>97</v>
      </c>
      <c r="R24" s="601">
        <v>102</v>
      </c>
      <c r="S24" s="601">
        <v>109</v>
      </c>
      <c r="T24" s="586" t="s">
        <v>114</v>
      </c>
      <c r="U24" s="591"/>
      <c r="V24" s="601">
        <v>150</v>
      </c>
      <c r="W24" s="601">
        <v>99</v>
      </c>
      <c r="X24" s="601">
        <v>65</v>
      </c>
      <c r="Y24" s="601">
        <v>49</v>
      </c>
      <c r="Z24" s="601">
        <v>32</v>
      </c>
      <c r="AA24" s="601">
        <v>2</v>
      </c>
      <c r="AB24" s="601">
        <v>1</v>
      </c>
      <c r="AC24" s="601">
        <v>27</v>
      </c>
      <c r="AD24" s="601">
        <v>155</v>
      </c>
      <c r="AE24" s="599">
        <v>823</v>
      </c>
      <c r="AF24" s="599">
        <v>507</v>
      </c>
      <c r="AG24" s="599">
        <v>248</v>
      </c>
      <c r="AH24" s="601">
        <v>84</v>
      </c>
      <c r="AI24" s="599">
        <v>75043</v>
      </c>
      <c r="AJ24" s="608">
        <v>51.034010000000002</v>
      </c>
    </row>
    <row r="25" spans="1:36">
      <c r="A25" s="586" t="s">
        <v>29</v>
      </c>
      <c r="B25" s="591"/>
      <c r="C25" s="599">
        <v>1057</v>
      </c>
      <c r="D25" s="599">
        <v>515</v>
      </c>
      <c r="E25" s="599">
        <v>542</v>
      </c>
      <c r="F25" s="601">
        <v>28</v>
      </c>
      <c r="G25" s="601">
        <v>36</v>
      </c>
      <c r="H25" s="601">
        <v>37</v>
      </c>
      <c r="I25" s="601">
        <v>45</v>
      </c>
      <c r="J25" s="601">
        <v>26</v>
      </c>
      <c r="K25" s="601">
        <v>41</v>
      </c>
      <c r="L25" s="601">
        <v>52</v>
      </c>
      <c r="M25" s="601">
        <v>54</v>
      </c>
      <c r="N25" s="601">
        <v>64</v>
      </c>
      <c r="O25" s="601">
        <v>74</v>
      </c>
      <c r="P25" s="601">
        <v>73</v>
      </c>
      <c r="Q25" s="601">
        <v>78</v>
      </c>
      <c r="R25" s="601">
        <v>86</v>
      </c>
      <c r="S25" s="601">
        <v>97</v>
      </c>
      <c r="T25" s="586" t="s">
        <v>29</v>
      </c>
      <c r="U25" s="591"/>
      <c r="V25" s="601">
        <v>81</v>
      </c>
      <c r="W25" s="601">
        <v>62</v>
      </c>
      <c r="X25" s="601">
        <v>41</v>
      </c>
      <c r="Y25" s="601">
        <v>42</v>
      </c>
      <c r="Z25" s="601">
        <v>20</v>
      </c>
      <c r="AA25" s="601">
        <v>3</v>
      </c>
      <c r="AB25" s="601" t="s">
        <v>217</v>
      </c>
      <c r="AC25" s="601">
        <v>17</v>
      </c>
      <c r="AD25" s="601">
        <v>101</v>
      </c>
      <c r="AE25" s="601">
        <v>593</v>
      </c>
      <c r="AF25" s="601">
        <v>346</v>
      </c>
      <c r="AG25" s="601">
        <v>168</v>
      </c>
      <c r="AH25" s="601">
        <v>65</v>
      </c>
      <c r="AI25" s="599">
        <v>52832</v>
      </c>
      <c r="AJ25" s="608">
        <v>51.3</v>
      </c>
    </row>
    <row r="26" spans="1:36">
      <c r="A26" s="586" t="s">
        <v>116</v>
      </c>
      <c r="B26" s="591"/>
      <c r="C26" s="599">
        <v>673</v>
      </c>
      <c r="D26" s="599">
        <v>319</v>
      </c>
      <c r="E26" s="599">
        <v>354</v>
      </c>
      <c r="F26" s="601">
        <v>17</v>
      </c>
      <c r="G26" s="601">
        <v>20</v>
      </c>
      <c r="H26" s="601">
        <v>21</v>
      </c>
      <c r="I26" s="601">
        <v>22</v>
      </c>
      <c r="J26" s="601">
        <v>16</v>
      </c>
      <c r="K26" s="601">
        <v>28</v>
      </c>
      <c r="L26" s="601">
        <v>20</v>
      </c>
      <c r="M26" s="601">
        <v>46</v>
      </c>
      <c r="N26" s="601">
        <v>36</v>
      </c>
      <c r="O26" s="601">
        <v>39</v>
      </c>
      <c r="P26" s="601">
        <v>48</v>
      </c>
      <c r="Q26" s="601">
        <v>40</v>
      </c>
      <c r="R26" s="601">
        <v>39</v>
      </c>
      <c r="S26" s="601">
        <v>58</v>
      </c>
      <c r="T26" s="586" t="s">
        <v>116</v>
      </c>
      <c r="U26" s="591"/>
      <c r="V26" s="601">
        <v>51</v>
      </c>
      <c r="W26" s="601">
        <v>64</v>
      </c>
      <c r="X26" s="601">
        <v>42</v>
      </c>
      <c r="Y26" s="601">
        <v>39</v>
      </c>
      <c r="Z26" s="601">
        <v>16</v>
      </c>
      <c r="AA26" s="601">
        <v>2</v>
      </c>
      <c r="AB26" s="601" t="s">
        <v>217</v>
      </c>
      <c r="AC26" s="601">
        <v>9</v>
      </c>
      <c r="AD26" s="601">
        <v>58</v>
      </c>
      <c r="AE26" s="601">
        <v>334</v>
      </c>
      <c r="AF26" s="601">
        <v>272</v>
      </c>
      <c r="AG26" s="601">
        <v>163</v>
      </c>
      <c r="AH26" s="601">
        <v>57</v>
      </c>
      <c r="AI26" s="599">
        <v>35830</v>
      </c>
      <c r="AJ26" s="608">
        <v>54.460839999999997</v>
      </c>
    </row>
    <row r="27" spans="1:36">
      <c r="A27" s="586" t="s">
        <v>118</v>
      </c>
      <c r="B27" s="591"/>
      <c r="C27" s="599">
        <v>226</v>
      </c>
      <c r="D27" s="599">
        <v>98</v>
      </c>
      <c r="E27" s="599">
        <v>128</v>
      </c>
      <c r="F27" s="601">
        <v>5</v>
      </c>
      <c r="G27" s="601">
        <v>5</v>
      </c>
      <c r="H27" s="601">
        <v>5</v>
      </c>
      <c r="I27" s="601">
        <v>6</v>
      </c>
      <c r="J27" s="601">
        <v>6</v>
      </c>
      <c r="K27" s="601">
        <v>4</v>
      </c>
      <c r="L27" s="601">
        <v>18</v>
      </c>
      <c r="M27" s="601">
        <v>10</v>
      </c>
      <c r="N27" s="601">
        <v>4</v>
      </c>
      <c r="O27" s="601">
        <v>18</v>
      </c>
      <c r="P27" s="601">
        <v>18</v>
      </c>
      <c r="Q27" s="601">
        <v>11</v>
      </c>
      <c r="R27" s="601">
        <v>13</v>
      </c>
      <c r="S27" s="601">
        <v>27</v>
      </c>
      <c r="T27" s="586" t="s">
        <v>118</v>
      </c>
      <c r="U27" s="591"/>
      <c r="V27" s="601">
        <v>19</v>
      </c>
      <c r="W27" s="601">
        <v>16</v>
      </c>
      <c r="X27" s="601">
        <v>16</v>
      </c>
      <c r="Y27" s="601">
        <v>16</v>
      </c>
      <c r="Z27" s="601">
        <v>8</v>
      </c>
      <c r="AA27" s="601" t="s">
        <v>217</v>
      </c>
      <c r="AB27" s="601" t="s">
        <v>217</v>
      </c>
      <c r="AC27" s="601">
        <v>1</v>
      </c>
      <c r="AD27" s="601">
        <v>15</v>
      </c>
      <c r="AE27" s="601">
        <v>108</v>
      </c>
      <c r="AF27" s="601">
        <v>102</v>
      </c>
      <c r="AG27" s="601">
        <v>56</v>
      </c>
      <c r="AH27" s="601">
        <v>24</v>
      </c>
      <c r="AI27" s="599">
        <v>12596</v>
      </c>
      <c r="AJ27" s="608">
        <v>56.482219999999998</v>
      </c>
    </row>
    <row r="28" spans="1:36">
      <c r="A28" s="586" t="s">
        <v>119</v>
      </c>
      <c r="B28" s="591"/>
      <c r="C28" s="599">
        <v>1814</v>
      </c>
      <c r="D28" s="599">
        <v>909</v>
      </c>
      <c r="E28" s="599">
        <v>905</v>
      </c>
      <c r="F28" s="601">
        <v>67</v>
      </c>
      <c r="G28" s="601">
        <v>95</v>
      </c>
      <c r="H28" s="601">
        <v>82</v>
      </c>
      <c r="I28" s="601">
        <v>73</v>
      </c>
      <c r="J28" s="601">
        <v>72</v>
      </c>
      <c r="K28" s="601">
        <v>85</v>
      </c>
      <c r="L28" s="601">
        <v>103</v>
      </c>
      <c r="M28" s="601">
        <v>110</v>
      </c>
      <c r="N28" s="601">
        <v>122</v>
      </c>
      <c r="O28" s="601">
        <v>107</v>
      </c>
      <c r="P28" s="601">
        <v>127</v>
      </c>
      <c r="Q28" s="601">
        <v>109</v>
      </c>
      <c r="R28" s="601">
        <v>103</v>
      </c>
      <c r="S28" s="601">
        <v>106</v>
      </c>
      <c r="T28" s="586" t="s">
        <v>119</v>
      </c>
      <c r="U28" s="591"/>
      <c r="V28" s="601">
        <v>127</v>
      </c>
      <c r="W28" s="601">
        <v>91</v>
      </c>
      <c r="X28" s="601">
        <v>83</v>
      </c>
      <c r="Y28" s="601">
        <v>74</v>
      </c>
      <c r="Z28" s="601">
        <v>27</v>
      </c>
      <c r="AA28" s="601">
        <v>4</v>
      </c>
      <c r="AB28" s="601" t="s">
        <v>217</v>
      </c>
      <c r="AC28" s="601">
        <v>47</v>
      </c>
      <c r="AD28" s="601">
        <v>244</v>
      </c>
      <c r="AE28" s="599">
        <v>1011</v>
      </c>
      <c r="AF28" s="599">
        <v>512</v>
      </c>
      <c r="AG28" s="599">
        <v>279</v>
      </c>
      <c r="AH28" s="601">
        <v>105</v>
      </c>
      <c r="AI28" s="599">
        <v>82951</v>
      </c>
      <c r="AJ28" s="608">
        <v>47.444540000000003</v>
      </c>
    </row>
    <row r="29" spans="1:36">
      <c r="A29" s="586" t="s">
        <v>120</v>
      </c>
      <c r="B29" s="591"/>
      <c r="C29" s="599">
        <v>3019</v>
      </c>
      <c r="D29" s="599">
        <v>1457</v>
      </c>
      <c r="E29" s="599">
        <v>1562</v>
      </c>
      <c r="F29" s="601">
        <v>104</v>
      </c>
      <c r="G29" s="601">
        <v>176</v>
      </c>
      <c r="H29" s="601">
        <v>170</v>
      </c>
      <c r="I29" s="601">
        <v>132</v>
      </c>
      <c r="J29" s="601">
        <v>118</v>
      </c>
      <c r="K29" s="601">
        <v>137</v>
      </c>
      <c r="L29" s="601">
        <v>167</v>
      </c>
      <c r="M29" s="601">
        <v>210</v>
      </c>
      <c r="N29" s="601">
        <v>213</v>
      </c>
      <c r="O29" s="601">
        <v>229</v>
      </c>
      <c r="P29" s="601">
        <v>198</v>
      </c>
      <c r="Q29" s="601">
        <v>196</v>
      </c>
      <c r="R29" s="601">
        <v>186</v>
      </c>
      <c r="S29" s="601">
        <v>155</v>
      </c>
      <c r="T29" s="586" t="s">
        <v>120</v>
      </c>
      <c r="U29" s="591"/>
      <c r="V29" s="601">
        <v>206</v>
      </c>
      <c r="W29" s="601">
        <v>144</v>
      </c>
      <c r="X29" s="601">
        <v>100</v>
      </c>
      <c r="Y29" s="601">
        <v>84</v>
      </c>
      <c r="Z29" s="601">
        <v>37</v>
      </c>
      <c r="AA29" s="601">
        <v>14</v>
      </c>
      <c r="AB29" s="601" t="s">
        <v>217</v>
      </c>
      <c r="AC29" s="601">
        <v>43</v>
      </c>
      <c r="AD29" s="601">
        <v>450</v>
      </c>
      <c r="AE29" s="599">
        <v>1786</v>
      </c>
      <c r="AF29" s="599">
        <v>740</v>
      </c>
      <c r="AG29" s="599">
        <v>379</v>
      </c>
      <c r="AH29" s="601">
        <v>135</v>
      </c>
      <c r="AI29" s="599">
        <v>134316</v>
      </c>
      <c r="AJ29" s="608">
        <v>45.63306</v>
      </c>
    </row>
    <row r="30" spans="1:36">
      <c r="A30" s="586" t="s">
        <v>80</v>
      </c>
      <c r="B30" s="591"/>
      <c r="C30" s="599">
        <v>874</v>
      </c>
      <c r="D30" s="599">
        <v>439</v>
      </c>
      <c r="E30" s="599">
        <v>435</v>
      </c>
      <c r="F30" s="601">
        <v>47</v>
      </c>
      <c r="G30" s="601">
        <v>45</v>
      </c>
      <c r="H30" s="601">
        <v>48</v>
      </c>
      <c r="I30" s="601">
        <v>36</v>
      </c>
      <c r="J30" s="601">
        <v>26</v>
      </c>
      <c r="K30" s="601">
        <v>42</v>
      </c>
      <c r="L30" s="601">
        <v>58</v>
      </c>
      <c r="M30" s="601">
        <v>58</v>
      </c>
      <c r="N30" s="601">
        <v>78</v>
      </c>
      <c r="O30" s="601">
        <v>66</v>
      </c>
      <c r="P30" s="601">
        <v>50</v>
      </c>
      <c r="Q30" s="601">
        <v>61</v>
      </c>
      <c r="R30" s="601">
        <v>58</v>
      </c>
      <c r="S30" s="601">
        <v>62</v>
      </c>
      <c r="T30" s="586" t="s">
        <v>80</v>
      </c>
      <c r="U30" s="591"/>
      <c r="V30" s="601">
        <v>33</v>
      </c>
      <c r="W30" s="601">
        <v>40</v>
      </c>
      <c r="X30" s="601">
        <v>32</v>
      </c>
      <c r="Y30" s="601">
        <v>18</v>
      </c>
      <c r="Z30" s="601">
        <v>8</v>
      </c>
      <c r="AA30" s="601" t="s">
        <v>217</v>
      </c>
      <c r="AB30" s="601" t="s">
        <v>217</v>
      </c>
      <c r="AC30" s="601">
        <v>8</v>
      </c>
      <c r="AD30" s="601">
        <v>140</v>
      </c>
      <c r="AE30" s="599">
        <v>533</v>
      </c>
      <c r="AF30" s="599">
        <v>193</v>
      </c>
      <c r="AG30" s="599">
        <v>98</v>
      </c>
      <c r="AH30" s="601">
        <v>26</v>
      </c>
      <c r="AI30" s="599">
        <v>37887</v>
      </c>
      <c r="AJ30" s="608">
        <v>44.249420000000001</v>
      </c>
    </row>
    <row r="31" spans="1:36">
      <c r="A31" s="586" t="s">
        <v>121</v>
      </c>
      <c r="B31" s="591"/>
      <c r="C31" s="599">
        <v>2795</v>
      </c>
      <c r="D31" s="599">
        <v>1371</v>
      </c>
      <c r="E31" s="599">
        <v>1424</v>
      </c>
      <c r="F31" s="601">
        <v>137</v>
      </c>
      <c r="G31" s="601">
        <v>134</v>
      </c>
      <c r="H31" s="601">
        <v>143</v>
      </c>
      <c r="I31" s="601">
        <v>126</v>
      </c>
      <c r="J31" s="601">
        <v>119</v>
      </c>
      <c r="K31" s="601">
        <v>163</v>
      </c>
      <c r="L31" s="601">
        <v>165</v>
      </c>
      <c r="M31" s="601">
        <v>187</v>
      </c>
      <c r="N31" s="601">
        <v>211</v>
      </c>
      <c r="O31" s="601">
        <v>231</v>
      </c>
      <c r="P31" s="601">
        <v>184</v>
      </c>
      <c r="Q31" s="601">
        <v>167</v>
      </c>
      <c r="R31" s="601">
        <v>140</v>
      </c>
      <c r="S31" s="601">
        <v>172</v>
      </c>
      <c r="T31" s="586" t="s">
        <v>121</v>
      </c>
      <c r="U31" s="591"/>
      <c r="V31" s="601">
        <v>165</v>
      </c>
      <c r="W31" s="601">
        <v>111</v>
      </c>
      <c r="X31" s="601">
        <v>86</v>
      </c>
      <c r="Y31" s="601">
        <v>71</v>
      </c>
      <c r="Z31" s="601">
        <v>32</v>
      </c>
      <c r="AA31" s="601">
        <v>9</v>
      </c>
      <c r="AB31" s="601">
        <v>2</v>
      </c>
      <c r="AC31" s="601">
        <v>40</v>
      </c>
      <c r="AD31" s="601">
        <v>414</v>
      </c>
      <c r="AE31" s="599">
        <v>1693</v>
      </c>
      <c r="AF31" s="599">
        <v>648</v>
      </c>
      <c r="AG31" s="599">
        <v>311</v>
      </c>
      <c r="AH31" s="601">
        <v>114</v>
      </c>
      <c r="AI31" s="599">
        <v>120879</v>
      </c>
      <c r="AJ31" s="608">
        <v>44.37623</v>
      </c>
    </row>
    <row r="32" spans="1:36">
      <c r="A32" s="586" t="s">
        <v>123</v>
      </c>
      <c r="B32" s="591"/>
      <c r="C32" s="599">
        <v>597</v>
      </c>
      <c r="D32" s="599">
        <v>313</v>
      </c>
      <c r="E32" s="599">
        <v>284</v>
      </c>
      <c r="F32" s="601">
        <v>24</v>
      </c>
      <c r="G32" s="601">
        <v>11</v>
      </c>
      <c r="H32" s="601">
        <v>23</v>
      </c>
      <c r="I32" s="601">
        <v>27</v>
      </c>
      <c r="J32" s="601">
        <v>34</v>
      </c>
      <c r="K32" s="601">
        <v>29</v>
      </c>
      <c r="L32" s="601">
        <v>24</v>
      </c>
      <c r="M32" s="601">
        <v>16</v>
      </c>
      <c r="N32" s="601">
        <v>44</v>
      </c>
      <c r="O32" s="601">
        <v>50</v>
      </c>
      <c r="P32" s="601">
        <v>48</v>
      </c>
      <c r="Q32" s="601">
        <v>53</v>
      </c>
      <c r="R32" s="601">
        <v>29</v>
      </c>
      <c r="S32" s="601">
        <v>55</v>
      </c>
      <c r="T32" s="586" t="s">
        <v>123</v>
      </c>
      <c r="U32" s="591"/>
      <c r="V32" s="601">
        <v>52</v>
      </c>
      <c r="W32" s="601">
        <v>36</v>
      </c>
      <c r="X32" s="601">
        <v>12</v>
      </c>
      <c r="Y32" s="601">
        <v>16</v>
      </c>
      <c r="Z32" s="601">
        <v>9</v>
      </c>
      <c r="AA32" s="601" t="s">
        <v>217</v>
      </c>
      <c r="AB32" s="601" t="s">
        <v>217</v>
      </c>
      <c r="AC32" s="601">
        <v>5</v>
      </c>
      <c r="AD32" s="601">
        <v>58</v>
      </c>
      <c r="AE32" s="599">
        <v>354</v>
      </c>
      <c r="AF32" s="599">
        <v>180</v>
      </c>
      <c r="AG32" s="599">
        <v>73</v>
      </c>
      <c r="AH32" s="601">
        <v>25</v>
      </c>
      <c r="AI32" s="599">
        <v>28665</v>
      </c>
      <c r="AJ32" s="608">
        <v>48.920610000000003</v>
      </c>
    </row>
    <row r="33" spans="1:36">
      <c r="A33" s="586" t="s">
        <v>15</v>
      </c>
      <c r="B33" s="591"/>
      <c r="C33" s="599">
        <v>884</v>
      </c>
      <c r="D33" s="599">
        <v>467</v>
      </c>
      <c r="E33" s="599">
        <v>417</v>
      </c>
      <c r="F33" s="601">
        <v>46</v>
      </c>
      <c r="G33" s="601">
        <v>35</v>
      </c>
      <c r="H33" s="601">
        <v>36</v>
      </c>
      <c r="I33" s="601">
        <v>40</v>
      </c>
      <c r="J33" s="601">
        <v>36</v>
      </c>
      <c r="K33" s="601">
        <v>54</v>
      </c>
      <c r="L33" s="601">
        <v>65</v>
      </c>
      <c r="M33" s="601">
        <v>63</v>
      </c>
      <c r="N33" s="601">
        <v>61</v>
      </c>
      <c r="O33" s="601">
        <v>75</v>
      </c>
      <c r="P33" s="601">
        <v>58</v>
      </c>
      <c r="Q33" s="601">
        <v>40</v>
      </c>
      <c r="R33" s="601">
        <v>43</v>
      </c>
      <c r="S33" s="601">
        <v>60</v>
      </c>
      <c r="T33" s="586" t="s">
        <v>15</v>
      </c>
      <c r="U33" s="591"/>
      <c r="V33" s="601">
        <v>63</v>
      </c>
      <c r="W33" s="601">
        <v>45</v>
      </c>
      <c r="X33" s="601">
        <v>29</v>
      </c>
      <c r="Y33" s="601">
        <v>14</v>
      </c>
      <c r="Z33" s="601">
        <v>3</v>
      </c>
      <c r="AA33" s="601">
        <v>1</v>
      </c>
      <c r="AB33" s="601" t="s">
        <v>217</v>
      </c>
      <c r="AC33" s="601">
        <v>17</v>
      </c>
      <c r="AD33" s="601">
        <v>117</v>
      </c>
      <c r="AE33" s="599">
        <v>535</v>
      </c>
      <c r="AF33" s="599">
        <v>215</v>
      </c>
      <c r="AG33" s="599">
        <v>92</v>
      </c>
      <c r="AH33" s="601">
        <v>18</v>
      </c>
      <c r="AI33" s="599">
        <v>38107</v>
      </c>
      <c r="AJ33" s="608">
        <v>44.452710000000003</v>
      </c>
    </row>
    <row r="34" spans="1:36">
      <c r="A34" s="586" t="s">
        <v>124</v>
      </c>
      <c r="B34" s="591"/>
      <c r="C34" s="599">
        <v>266</v>
      </c>
      <c r="D34" s="599">
        <v>143</v>
      </c>
      <c r="E34" s="599">
        <v>123</v>
      </c>
      <c r="F34" s="601">
        <v>9</v>
      </c>
      <c r="G34" s="601">
        <v>4</v>
      </c>
      <c r="H34" s="601">
        <v>13</v>
      </c>
      <c r="I34" s="601">
        <v>8</v>
      </c>
      <c r="J34" s="601">
        <v>9</v>
      </c>
      <c r="K34" s="601">
        <v>6</v>
      </c>
      <c r="L34" s="601">
        <v>13</v>
      </c>
      <c r="M34" s="601">
        <v>17</v>
      </c>
      <c r="N34" s="601">
        <v>17</v>
      </c>
      <c r="O34" s="601">
        <v>19</v>
      </c>
      <c r="P34" s="601">
        <v>10</v>
      </c>
      <c r="Q34" s="601">
        <v>16</v>
      </c>
      <c r="R34" s="601">
        <v>26</v>
      </c>
      <c r="S34" s="601">
        <v>29</v>
      </c>
      <c r="T34" s="586" t="s">
        <v>124</v>
      </c>
      <c r="U34" s="591"/>
      <c r="V34" s="601">
        <v>25</v>
      </c>
      <c r="W34" s="601">
        <v>19</v>
      </c>
      <c r="X34" s="601">
        <v>20</v>
      </c>
      <c r="Y34" s="601">
        <v>3</v>
      </c>
      <c r="Z34" s="601">
        <v>2</v>
      </c>
      <c r="AA34" s="601">
        <v>1</v>
      </c>
      <c r="AB34" s="601" t="s">
        <v>217</v>
      </c>
      <c r="AC34" s="601" t="s">
        <v>217</v>
      </c>
      <c r="AD34" s="601">
        <v>26</v>
      </c>
      <c r="AE34" s="599">
        <v>141</v>
      </c>
      <c r="AF34" s="599">
        <v>99</v>
      </c>
      <c r="AG34" s="599">
        <v>45</v>
      </c>
      <c r="AH34" s="601">
        <v>6</v>
      </c>
      <c r="AI34" s="599">
        <v>13768</v>
      </c>
      <c r="AJ34" s="608">
        <v>52.259399999999999</v>
      </c>
    </row>
    <row r="35" spans="1:36">
      <c r="A35" s="586" t="s">
        <v>125</v>
      </c>
      <c r="B35" s="591"/>
      <c r="C35" s="599">
        <v>161</v>
      </c>
      <c r="D35" s="599">
        <v>86</v>
      </c>
      <c r="E35" s="599">
        <v>75</v>
      </c>
      <c r="F35" s="601">
        <v>3</v>
      </c>
      <c r="G35" s="601">
        <v>11</v>
      </c>
      <c r="H35" s="601">
        <v>5</v>
      </c>
      <c r="I35" s="601">
        <v>7</v>
      </c>
      <c r="J35" s="601">
        <v>6</v>
      </c>
      <c r="K35" s="601">
        <v>7</v>
      </c>
      <c r="L35" s="601">
        <v>11</v>
      </c>
      <c r="M35" s="601">
        <v>12</v>
      </c>
      <c r="N35" s="601">
        <v>3</v>
      </c>
      <c r="O35" s="601">
        <v>7</v>
      </c>
      <c r="P35" s="601">
        <v>2</v>
      </c>
      <c r="Q35" s="601">
        <v>13</v>
      </c>
      <c r="R35" s="601">
        <v>20</v>
      </c>
      <c r="S35" s="601">
        <v>17</v>
      </c>
      <c r="T35" s="586" t="s">
        <v>125</v>
      </c>
      <c r="U35" s="591"/>
      <c r="V35" s="601">
        <v>12</v>
      </c>
      <c r="W35" s="601">
        <v>3</v>
      </c>
      <c r="X35" s="601">
        <v>5</v>
      </c>
      <c r="Y35" s="601">
        <v>12</v>
      </c>
      <c r="Z35" s="601">
        <v>5</v>
      </c>
      <c r="AA35" s="601" t="s">
        <v>217</v>
      </c>
      <c r="AB35" s="601" t="s">
        <v>217</v>
      </c>
      <c r="AC35" s="601" t="s">
        <v>217</v>
      </c>
      <c r="AD35" s="601">
        <v>19</v>
      </c>
      <c r="AE35" s="599">
        <v>88</v>
      </c>
      <c r="AF35" s="599">
        <v>54</v>
      </c>
      <c r="AG35" s="599">
        <v>25</v>
      </c>
      <c r="AH35" s="601">
        <v>17</v>
      </c>
      <c r="AI35" s="599">
        <v>8067</v>
      </c>
      <c r="AJ35" s="608">
        <v>50.605589999999999</v>
      </c>
    </row>
    <row r="36" spans="1:36">
      <c r="A36" s="586" t="s">
        <v>127</v>
      </c>
      <c r="B36" s="591"/>
      <c r="C36" s="599">
        <v>69</v>
      </c>
      <c r="D36" s="599">
        <v>37</v>
      </c>
      <c r="E36" s="599">
        <v>32</v>
      </c>
      <c r="F36" s="601" t="s">
        <v>217</v>
      </c>
      <c r="G36" s="601">
        <v>1</v>
      </c>
      <c r="H36" s="601">
        <v>2</v>
      </c>
      <c r="I36" s="601">
        <v>5</v>
      </c>
      <c r="J36" s="601">
        <v>4</v>
      </c>
      <c r="K36" s="601">
        <v>4</v>
      </c>
      <c r="L36" s="601">
        <v>1</v>
      </c>
      <c r="M36" s="601">
        <v>1</v>
      </c>
      <c r="N36" s="601">
        <v>7</v>
      </c>
      <c r="O36" s="601">
        <v>6</v>
      </c>
      <c r="P36" s="601">
        <v>5</v>
      </c>
      <c r="Q36" s="601">
        <v>5</v>
      </c>
      <c r="R36" s="601">
        <v>7</v>
      </c>
      <c r="S36" s="601">
        <v>5</v>
      </c>
      <c r="T36" s="586" t="s">
        <v>127</v>
      </c>
      <c r="U36" s="591"/>
      <c r="V36" s="601">
        <v>5</v>
      </c>
      <c r="W36" s="601">
        <v>5</v>
      </c>
      <c r="X36" s="601">
        <v>6</v>
      </c>
      <c r="Y36" s="601" t="s">
        <v>217</v>
      </c>
      <c r="Z36" s="601" t="s">
        <v>217</v>
      </c>
      <c r="AA36" s="601" t="s">
        <v>217</v>
      </c>
      <c r="AB36" s="601" t="s">
        <v>217</v>
      </c>
      <c r="AC36" s="601" t="s">
        <v>217</v>
      </c>
      <c r="AD36" s="601">
        <v>3</v>
      </c>
      <c r="AE36" s="599">
        <v>45</v>
      </c>
      <c r="AF36" s="599">
        <v>21</v>
      </c>
      <c r="AG36" s="599">
        <v>11</v>
      </c>
      <c r="AH36" s="601" t="s">
        <v>217</v>
      </c>
      <c r="AI36" s="599">
        <v>3510</v>
      </c>
      <c r="AJ36" s="608">
        <v>51.369570000000003</v>
      </c>
    </row>
    <row r="37" spans="1:36">
      <c r="A37" s="586" t="s">
        <v>128</v>
      </c>
      <c r="B37" s="591"/>
      <c r="C37" s="599">
        <v>771</v>
      </c>
      <c r="D37" s="599">
        <v>372</v>
      </c>
      <c r="E37" s="599">
        <v>399</v>
      </c>
      <c r="F37" s="601">
        <v>20</v>
      </c>
      <c r="G37" s="601">
        <v>19</v>
      </c>
      <c r="H37" s="601">
        <v>25</v>
      </c>
      <c r="I37" s="601">
        <v>36</v>
      </c>
      <c r="J37" s="601">
        <v>34</v>
      </c>
      <c r="K37" s="601">
        <v>38</v>
      </c>
      <c r="L37" s="601">
        <v>36</v>
      </c>
      <c r="M37" s="601">
        <v>32</v>
      </c>
      <c r="N37" s="601">
        <v>42</v>
      </c>
      <c r="O37" s="601">
        <v>53</v>
      </c>
      <c r="P37" s="601">
        <v>56</v>
      </c>
      <c r="Q37" s="601">
        <v>57</v>
      </c>
      <c r="R37" s="601">
        <v>38</v>
      </c>
      <c r="S37" s="601">
        <v>68</v>
      </c>
      <c r="T37" s="586" t="s">
        <v>128</v>
      </c>
      <c r="U37" s="591"/>
      <c r="V37" s="601">
        <v>71</v>
      </c>
      <c r="W37" s="601">
        <v>44</v>
      </c>
      <c r="X37" s="601">
        <v>33</v>
      </c>
      <c r="Y37" s="601">
        <v>29</v>
      </c>
      <c r="Z37" s="601">
        <v>20</v>
      </c>
      <c r="AA37" s="601">
        <v>8</v>
      </c>
      <c r="AB37" s="601">
        <v>1</v>
      </c>
      <c r="AC37" s="601">
        <v>11</v>
      </c>
      <c r="AD37" s="601">
        <v>64</v>
      </c>
      <c r="AE37" s="599">
        <v>422</v>
      </c>
      <c r="AF37" s="599">
        <v>274</v>
      </c>
      <c r="AG37" s="599">
        <v>135</v>
      </c>
      <c r="AH37" s="601">
        <v>58</v>
      </c>
      <c r="AI37" s="599">
        <v>38903</v>
      </c>
      <c r="AJ37" s="608">
        <v>51.688160000000003</v>
      </c>
    </row>
    <row r="38" spans="1:36">
      <c r="A38" s="586" t="s">
        <v>130</v>
      </c>
      <c r="B38" s="591"/>
      <c r="C38" s="599">
        <v>2978</v>
      </c>
      <c r="D38" s="599">
        <v>1498</v>
      </c>
      <c r="E38" s="599">
        <v>1480</v>
      </c>
      <c r="F38" s="601">
        <v>125</v>
      </c>
      <c r="G38" s="601">
        <v>167</v>
      </c>
      <c r="H38" s="601">
        <v>142</v>
      </c>
      <c r="I38" s="601">
        <v>140</v>
      </c>
      <c r="J38" s="601">
        <v>144</v>
      </c>
      <c r="K38" s="601">
        <v>161</v>
      </c>
      <c r="L38" s="601">
        <v>214</v>
      </c>
      <c r="M38" s="601">
        <v>222</v>
      </c>
      <c r="N38" s="601">
        <v>227</v>
      </c>
      <c r="O38" s="601">
        <v>238</v>
      </c>
      <c r="P38" s="601">
        <v>214</v>
      </c>
      <c r="Q38" s="601">
        <v>194</v>
      </c>
      <c r="R38" s="601">
        <v>185</v>
      </c>
      <c r="S38" s="601">
        <v>160</v>
      </c>
      <c r="T38" s="586" t="s">
        <v>130</v>
      </c>
      <c r="U38" s="591"/>
      <c r="V38" s="601">
        <v>154</v>
      </c>
      <c r="W38" s="601">
        <v>112</v>
      </c>
      <c r="X38" s="601">
        <v>65</v>
      </c>
      <c r="Y38" s="601">
        <v>44</v>
      </c>
      <c r="Z38" s="601">
        <v>21</v>
      </c>
      <c r="AA38" s="601">
        <v>5</v>
      </c>
      <c r="AB38" s="601" t="s">
        <v>217</v>
      </c>
      <c r="AC38" s="601">
        <v>44</v>
      </c>
      <c r="AD38" s="601">
        <v>434</v>
      </c>
      <c r="AE38" s="599">
        <v>1939</v>
      </c>
      <c r="AF38" s="599">
        <v>561</v>
      </c>
      <c r="AG38" s="599">
        <v>247</v>
      </c>
      <c r="AH38" s="601">
        <v>70</v>
      </c>
      <c r="AI38" s="599">
        <v>124411</v>
      </c>
      <c r="AJ38" s="608">
        <v>42.903199999999998</v>
      </c>
    </row>
    <row r="39" spans="1:36">
      <c r="A39" s="586" t="s">
        <v>131</v>
      </c>
      <c r="B39" s="591"/>
      <c r="C39" s="599">
        <v>198</v>
      </c>
      <c r="D39" s="599">
        <v>96</v>
      </c>
      <c r="E39" s="599">
        <v>102</v>
      </c>
      <c r="F39" s="601">
        <v>3</v>
      </c>
      <c r="G39" s="601">
        <v>12</v>
      </c>
      <c r="H39" s="601">
        <v>8</v>
      </c>
      <c r="I39" s="601">
        <v>11</v>
      </c>
      <c r="J39" s="601">
        <v>5</v>
      </c>
      <c r="K39" s="601">
        <v>10</v>
      </c>
      <c r="L39" s="601">
        <v>9</v>
      </c>
      <c r="M39" s="601">
        <v>7</v>
      </c>
      <c r="N39" s="601">
        <v>15</v>
      </c>
      <c r="O39" s="601">
        <v>9</v>
      </c>
      <c r="P39" s="601">
        <v>11</v>
      </c>
      <c r="Q39" s="601">
        <v>12</v>
      </c>
      <c r="R39" s="601">
        <v>17</v>
      </c>
      <c r="S39" s="601">
        <v>21</v>
      </c>
      <c r="T39" s="586" t="s">
        <v>131</v>
      </c>
      <c r="U39" s="591"/>
      <c r="V39" s="601">
        <v>15</v>
      </c>
      <c r="W39" s="601">
        <v>13</v>
      </c>
      <c r="X39" s="601">
        <v>8</v>
      </c>
      <c r="Y39" s="601">
        <v>8</v>
      </c>
      <c r="Z39" s="601">
        <v>2</v>
      </c>
      <c r="AA39" s="601">
        <v>2</v>
      </c>
      <c r="AB39" s="601" t="s">
        <v>217</v>
      </c>
      <c r="AC39" s="601" t="s">
        <v>217</v>
      </c>
      <c r="AD39" s="601">
        <v>23</v>
      </c>
      <c r="AE39" s="599">
        <v>106</v>
      </c>
      <c r="AF39" s="599">
        <v>69</v>
      </c>
      <c r="AG39" s="599">
        <v>33</v>
      </c>
      <c r="AH39" s="601">
        <v>12</v>
      </c>
      <c r="AI39" s="599">
        <v>9861</v>
      </c>
      <c r="AJ39" s="608">
        <v>50.30303</v>
      </c>
    </row>
    <row r="40" spans="1:36">
      <c r="A40" s="586" t="s">
        <v>133</v>
      </c>
      <c r="B40" s="591"/>
      <c r="C40" s="599">
        <v>452</v>
      </c>
      <c r="D40" s="599">
        <v>237</v>
      </c>
      <c r="E40" s="599">
        <v>215</v>
      </c>
      <c r="F40" s="601">
        <v>8</v>
      </c>
      <c r="G40" s="601">
        <v>9</v>
      </c>
      <c r="H40" s="601">
        <v>13</v>
      </c>
      <c r="I40" s="601">
        <v>15</v>
      </c>
      <c r="J40" s="601">
        <v>8</v>
      </c>
      <c r="K40" s="601">
        <v>22</v>
      </c>
      <c r="L40" s="601">
        <v>27</v>
      </c>
      <c r="M40" s="601">
        <v>17</v>
      </c>
      <c r="N40" s="601">
        <v>25</v>
      </c>
      <c r="O40" s="601">
        <v>24</v>
      </c>
      <c r="P40" s="601">
        <v>27</v>
      </c>
      <c r="Q40" s="601">
        <v>29</v>
      </c>
      <c r="R40" s="601">
        <v>53</v>
      </c>
      <c r="S40" s="601">
        <v>60</v>
      </c>
      <c r="T40" s="586" t="s">
        <v>133</v>
      </c>
      <c r="U40" s="591"/>
      <c r="V40" s="601">
        <v>40</v>
      </c>
      <c r="W40" s="601">
        <v>30</v>
      </c>
      <c r="X40" s="601">
        <v>16</v>
      </c>
      <c r="Y40" s="601">
        <v>12</v>
      </c>
      <c r="Z40" s="601">
        <v>15</v>
      </c>
      <c r="AA40" s="601">
        <v>1</v>
      </c>
      <c r="AB40" s="601" t="s">
        <v>217</v>
      </c>
      <c r="AC40" s="601">
        <v>1</v>
      </c>
      <c r="AD40" s="601">
        <v>30</v>
      </c>
      <c r="AE40" s="599">
        <v>247</v>
      </c>
      <c r="AF40" s="599">
        <v>174</v>
      </c>
      <c r="AG40" s="599">
        <v>74</v>
      </c>
      <c r="AH40" s="601">
        <v>28</v>
      </c>
      <c r="AI40" s="599">
        <v>24319</v>
      </c>
      <c r="AJ40" s="608">
        <v>54.42239</v>
      </c>
    </row>
    <row r="41" spans="1:36">
      <c r="A41" s="586" t="s">
        <v>135</v>
      </c>
      <c r="B41" s="591"/>
      <c r="C41" s="599">
        <v>631</v>
      </c>
      <c r="D41" s="599">
        <v>318</v>
      </c>
      <c r="E41" s="599">
        <v>313</v>
      </c>
      <c r="F41" s="601">
        <v>27</v>
      </c>
      <c r="G41" s="601">
        <v>25</v>
      </c>
      <c r="H41" s="601">
        <v>24</v>
      </c>
      <c r="I41" s="601">
        <v>25</v>
      </c>
      <c r="J41" s="601">
        <v>25</v>
      </c>
      <c r="K41" s="601">
        <v>23</v>
      </c>
      <c r="L41" s="601">
        <v>22</v>
      </c>
      <c r="M41" s="601">
        <v>32</v>
      </c>
      <c r="N41" s="601">
        <v>40</v>
      </c>
      <c r="O41" s="601">
        <v>41</v>
      </c>
      <c r="P41" s="601">
        <v>61</v>
      </c>
      <c r="Q41" s="601">
        <v>48</v>
      </c>
      <c r="R41" s="601">
        <v>34</v>
      </c>
      <c r="S41" s="601">
        <v>58</v>
      </c>
      <c r="T41" s="586" t="s">
        <v>135</v>
      </c>
      <c r="U41" s="591"/>
      <c r="V41" s="601">
        <v>64</v>
      </c>
      <c r="W41" s="601">
        <v>31</v>
      </c>
      <c r="X41" s="601">
        <v>24</v>
      </c>
      <c r="Y41" s="601">
        <v>21</v>
      </c>
      <c r="Z41" s="601">
        <v>6</v>
      </c>
      <c r="AA41" s="601" t="s">
        <v>217</v>
      </c>
      <c r="AB41" s="601" t="s">
        <v>217</v>
      </c>
      <c r="AC41" s="601" t="s">
        <v>217</v>
      </c>
      <c r="AD41" s="601">
        <v>76</v>
      </c>
      <c r="AE41" s="599">
        <v>351</v>
      </c>
      <c r="AF41" s="599">
        <v>204</v>
      </c>
      <c r="AG41" s="599">
        <v>82</v>
      </c>
      <c r="AH41" s="601">
        <v>27</v>
      </c>
      <c r="AI41" s="599">
        <v>30787</v>
      </c>
      <c r="AJ41" s="608">
        <v>49.29081</v>
      </c>
    </row>
    <row r="42" spans="1:36">
      <c r="A42" s="586" t="s">
        <v>136</v>
      </c>
      <c r="B42" s="591"/>
      <c r="C42" s="599">
        <v>718</v>
      </c>
      <c r="D42" s="599">
        <v>340</v>
      </c>
      <c r="E42" s="599">
        <v>378</v>
      </c>
      <c r="F42" s="601">
        <v>29</v>
      </c>
      <c r="G42" s="601">
        <v>38</v>
      </c>
      <c r="H42" s="601">
        <v>39</v>
      </c>
      <c r="I42" s="601">
        <v>32</v>
      </c>
      <c r="J42" s="601">
        <v>13</v>
      </c>
      <c r="K42" s="601">
        <v>20</v>
      </c>
      <c r="L42" s="601">
        <v>45</v>
      </c>
      <c r="M42" s="601">
        <v>38</v>
      </c>
      <c r="N42" s="601">
        <v>42</v>
      </c>
      <c r="O42" s="601">
        <v>52</v>
      </c>
      <c r="P42" s="601">
        <v>34</v>
      </c>
      <c r="Q42" s="601">
        <v>36</v>
      </c>
      <c r="R42" s="601">
        <v>42</v>
      </c>
      <c r="S42" s="601">
        <v>52</v>
      </c>
      <c r="T42" s="586" t="s">
        <v>136</v>
      </c>
      <c r="U42" s="591"/>
      <c r="V42" s="601">
        <v>63</v>
      </c>
      <c r="W42" s="601">
        <v>44</v>
      </c>
      <c r="X42" s="601">
        <v>30</v>
      </c>
      <c r="Y42" s="601">
        <v>31</v>
      </c>
      <c r="Z42" s="601">
        <v>22</v>
      </c>
      <c r="AA42" s="601">
        <v>7</v>
      </c>
      <c r="AB42" s="601">
        <v>5</v>
      </c>
      <c r="AC42" s="601">
        <v>4</v>
      </c>
      <c r="AD42" s="601">
        <v>106</v>
      </c>
      <c r="AE42" s="599">
        <v>354</v>
      </c>
      <c r="AF42" s="599">
        <v>254</v>
      </c>
      <c r="AG42" s="599">
        <v>139</v>
      </c>
      <c r="AH42" s="601">
        <v>65</v>
      </c>
      <c r="AI42" s="599">
        <v>35374</v>
      </c>
      <c r="AJ42" s="608">
        <v>50.043419999999998</v>
      </c>
    </row>
    <row r="43" spans="1:36">
      <c r="A43" s="587" t="s">
        <v>140</v>
      </c>
      <c r="B43" s="592"/>
      <c r="C43" s="598">
        <v>342</v>
      </c>
      <c r="D43" s="598">
        <v>181</v>
      </c>
      <c r="E43" s="598">
        <v>161</v>
      </c>
      <c r="F43" s="603">
        <v>9</v>
      </c>
      <c r="G43" s="603">
        <v>15</v>
      </c>
      <c r="H43" s="603">
        <v>14</v>
      </c>
      <c r="I43" s="603">
        <v>20</v>
      </c>
      <c r="J43" s="603">
        <v>9</v>
      </c>
      <c r="K43" s="603">
        <v>9</v>
      </c>
      <c r="L43" s="603">
        <v>14</v>
      </c>
      <c r="M43" s="603">
        <v>8</v>
      </c>
      <c r="N43" s="603">
        <v>22</v>
      </c>
      <c r="O43" s="603">
        <v>26</v>
      </c>
      <c r="P43" s="603">
        <v>27</v>
      </c>
      <c r="Q43" s="603">
        <v>25</v>
      </c>
      <c r="R43" s="603">
        <v>22</v>
      </c>
      <c r="S43" s="603">
        <v>29</v>
      </c>
      <c r="T43" s="587" t="s">
        <v>140</v>
      </c>
      <c r="U43" s="592"/>
      <c r="V43" s="603">
        <v>30</v>
      </c>
      <c r="W43" s="603">
        <v>22</v>
      </c>
      <c r="X43" s="603">
        <v>15</v>
      </c>
      <c r="Y43" s="603">
        <v>18</v>
      </c>
      <c r="Z43" s="603">
        <v>5</v>
      </c>
      <c r="AA43" s="603">
        <v>3</v>
      </c>
      <c r="AB43" s="603" t="s">
        <v>217</v>
      </c>
      <c r="AC43" s="603" t="s">
        <v>217</v>
      </c>
      <c r="AD43" s="603">
        <v>38</v>
      </c>
      <c r="AE43" s="598">
        <v>182</v>
      </c>
      <c r="AF43" s="598">
        <v>122</v>
      </c>
      <c r="AG43" s="598">
        <v>63</v>
      </c>
      <c r="AH43" s="603">
        <v>26</v>
      </c>
      <c r="AI43" s="598">
        <v>17492</v>
      </c>
      <c r="AJ43" s="607">
        <v>51.6462</v>
      </c>
    </row>
    <row r="44" spans="1:36">
      <c r="A44" s="583" t="s">
        <v>227</v>
      </c>
      <c r="B44" s="589" t="s">
        <v>261</v>
      </c>
      <c r="C44" s="583" t="s">
        <v>265</v>
      </c>
      <c r="D44" s="589" t="s">
        <v>58</v>
      </c>
      <c r="E44" s="589" t="s">
        <v>60</v>
      </c>
      <c r="F44" s="589" t="s">
        <v>145</v>
      </c>
      <c r="G44" s="589" t="s">
        <v>250</v>
      </c>
      <c r="H44" s="589" t="s">
        <v>122</v>
      </c>
      <c r="I44" s="589" t="s">
        <v>266</v>
      </c>
      <c r="J44" s="589" t="s">
        <v>264</v>
      </c>
      <c r="K44" s="589" t="s">
        <v>267</v>
      </c>
      <c r="L44" s="589" t="s">
        <v>268</v>
      </c>
      <c r="M44" s="589" t="s">
        <v>269</v>
      </c>
      <c r="N44" s="589" t="s">
        <v>270</v>
      </c>
      <c r="O44" s="589" t="s">
        <v>272</v>
      </c>
      <c r="P44" s="589" t="s">
        <v>273</v>
      </c>
      <c r="Q44" s="589" t="s">
        <v>224</v>
      </c>
      <c r="R44" s="589" t="s">
        <v>274</v>
      </c>
      <c r="S44" s="589" t="s">
        <v>275</v>
      </c>
      <c r="T44" s="583" t="s">
        <v>227</v>
      </c>
      <c r="U44" s="589" t="s">
        <v>261</v>
      </c>
      <c r="V44" s="589" t="s">
        <v>277</v>
      </c>
      <c r="W44" s="589" t="s">
        <v>248</v>
      </c>
      <c r="X44" s="589" t="s">
        <v>278</v>
      </c>
      <c r="Y44" s="589" t="s">
        <v>279</v>
      </c>
      <c r="Z44" s="589" t="s">
        <v>280</v>
      </c>
      <c r="AA44" s="589" t="s">
        <v>53</v>
      </c>
      <c r="AB44" s="589" t="s">
        <v>281</v>
      </c>
      <c r="AC44" s="589" t="s">
        <v>282</v>
      </c>
      <c r="AD44" s="589" t="s">
        <v>115</v>
      </c>
      <c r="AE44" s="589" t="s">
        <v>27</v>
      </c>
      <c r="AF44" s="589" t="s">
        <v>283</v>
      </c>
      <c r="AG44" s="589" t="s">
        <v>284</v>
      </c>
      <c r="AH44" s="589" t="s">
        <v>285</v>
      </c>
      <c r="AI44" s="589" t="s">
        <v>286</v>
      </c>
      <c r="AJ44" s="589" t="s">
        <v>38</v>
      </c>
    </row>
    <row r="45" spans="1:36">
      <c r="A45" s="586" t="s">
        <v>141</v>
      </c>
      <c r="B45" s="591"/>
      <c r="C45" s="599">
        <v>4636</v>
      </c>
      <c r="D45" s="599">
        <v>2411</v>
      </c>
      <c r="E45" s="599">
        <v>2225</v>
      </c>
      <c r="F45" s="601">
        <v>188</v>
      </c>
      <c r="G45" s="601">
        <v>176</v>
      </c>
      <c r="H45" s="601">
        <v>194</v>
      </c>
      <c r="I45" s="601">
        <v>217</v>
      </c>
      <c r="J45" s="601">
        <v>208</v>
      </c>
      <c r="K45" s="601">
        <v>308</v>
      </c>
      <c r="L45" s="601">
        <v>307</v>
      </c>
      <c r="M45" s="601">
        <v>322</v>
      </c>
      <c r="N45" s="601">
        <v>398</v>
      </c>
      <c r="O45" s="601">
        <v>407</v>
      </c>
      <c r="P45" s="601">
        <v>312</v>
      </c>
      <c r="Q45" s="601">
        <v>241</v>
      </c>
      <c r="R45" s="601">
        <v>228</v>
      </c>
      <c r="S45" s="601">
        <v>249</v>
      </c>
      <c r="T45" s="586" t="s">
        <v>141</v>
      </c>
      <c r="U45" s="591"/>
      <c r="V45" s="601">
        <v>261</v>
      </c>
      <c r="W45" s="601">
        <v>182</v>
      </c>
      <c r="X45" s="601">
        <v>128</v>
      </c>
      <c r="Y45" s="601">
        <v>85</v>
      </c>
      <c r="Z45" s="601">
        <v>27</v>
      </c>
      <c r="AA45" s="601">
        <v>4</v>
      </c>
      <c r="AB45" s="601">
        <v>1</v>
      </c>
      <c r="AC45" s="601">
        <v>193</v>
      </c>
      <c r="AD45" s="601">
        <v>558</v>
      </c>
      <c r="AE45" s="599">
        <v>2948</v>
      </c>
      <c r="AF45" s="599">
        <v>937</v>
      </c>
      <c r="AG45" s="599">
        <v>427</v>
      </c>
      <c r="AH45" s="601">
        <v>117</v>
      </c>
      <c r="AI45" s="599">
        <v>192466</v>
      </c>
      <c r="AJ45" s="608">
        <v>43.818930000000002</v>
      </c>
    </row>
    <row r="46" spans="1:36">
      <c r="A46" s="586" t="s">
        <v>142</v>
      </c>
      <c r="B46" s="591"/>
      <c r="C46" s="599">
        <v>242</v>
      </c>
      <c r="D46" s="599">
        <v>123</v>
      </c>
      <c r="E46" s="599">
        <v>119</v>
      </c>
      <c r="F46" s="601">
        <v>6</v>
      </c>
      <c r="G46" s="601">
        <v>5</v>
      </c>
      <c r="H46" s="601">
        <v>8</v>
      </c>
      <c r="I46" s="601">
        <v>7</v>
      </c>
      <c r="J46" s="601">
        <v>6</v>
      </c>
      <c r="K46" s="601">
        <v>20</v>
      </c>
      <c r="L46" s="601">
        <v>10</v>
      </c>
      <c r="M46" s="601">
        <v>13</v>
      </c>
      <c r="N46" s="601">
        <v>19</v>
      </c>
      <c r="O46" s="601">
        <v>15</v>
      </c>
      <c r="P46" s="601">
        <v>23</v>
      </c>
      <c r="Q46" s="601">
        <v>19</v>
      </c>
      <c r="R46" s="601">
        <v>5</v>
      </c>
      <c r="S46" s="601">
        <v>21</v>
      </c>
      <c r="T46" s="586" t="s">
        <v>142</v>
      </c>
      <c r="U46" s="591"/>
      <c r="V46" s="601">
        <v>32</v>
      </c>
      <c r="W46" s="601">
        <v>11</v>
      </c>
      <c r="X46" s="601">
        <v>7</v>
      </c>
      <c r="Y46" s="601">
        <v>4</v>
      </c>
      <c r="Z46" s="601">
        <v>1</v>
      </c>
      <c r="AA46" s="601" t="s">
        <v>217</v>
      </c>
      <c r="AB46" s="601" t="s">
        <v>217</v>
      </c>
      <c r="AC46" s="601">
        <v>10</v>
      </c>
      <c r="AD46" s="601">
        <v>19</v>
      </c>
      <c r="AE46" s="599">
        <v>137</v>
      </c>
      <c r="AF46" s="599">
        <v>76</v>
      </c>
      <c r="AG46" s="599">
        <v>23</v>
      </c>
      <c r="AH46" s="601">
        <v>5</v>
      </c>
      <c r="AI46" s="599">
        <v>11368</v>
      </c>
      <c r="AJ46" s="608">
        <v>49.5</v>
      </c>
    </row>
    <row r="47" spans="1:36">
      <c r="A47" s="586" t="s">
        <v>143</v>
      </c>
      <c r="B47" s="591"/>
      <c r="C47" s="599">
        <v>575</v>
      </c>
      <c r="D47" s="599">
        <v>299</v>
      </c>
      <c r="E47" s="599">
        <v>276</v>
      </c>
      <c r="F47" s="601">
        <v>27</v>
      </c>
      <c r="G47" s="601">
        <v>25</v>
      </c>
      <c r="H47" s="601">
        <v>17</v>
      </c>
      <c r="I47" s="601">
        <v>22</v>
      </c>
      <c r="J47" s="601">
        <v>30</v>
      </c>
      <c r="K47" s="601">
        <v>42</v>
      </c>
      <c r="L47" s="601">
        <v>47</v>
      </c>
      <c r="M47" s="601">
        <v>38</v>
      </c>
      <c r="N47" s="601">
        <v>35</v>
      </c>
      <c r="O47" s="601">
        <v>48</v>
      </c>
      <c r="P47" s="601">
        <v>40</v>
      </c>
      <c r="Q47" s="601">
        <v>29</v>
      </c>
      <c r="R47" s="601">
        <v>48</v>
      </c>
      <c r="S47" s="601">
        <v>38</v>
      </c>
      <c r="T47" s="586" t="s">
        <v>143</v>
      </c>
      <c r="U47" s="591"/>
      <c r="V47" s="601">
        <v>32</v>
      </c>
      <c r="W47" s="601">
        <v>13</v>
      </c>
      <c r="X47" s="601">
        <v>19</v>
      </c>
      <c r="Y47" s="601">
        <v>8</v>
      </c>
      <c r="Z47" s="601">
        <v>2</v>
      </c>
      <c r="AA47" s="601" t="s">
        <v>217</v>
      </c>
      <c r="AB47" s="601" t="s">
        <v>217</v>
      </c>
      <c r="AC47" s="601">
        <v>15</v>
      </c>
      <c r="AD47" s="601">
        <v>69</v>
      </c>
      <c r="AE47" s="599">
        <v>379</v>
      </c>
      <c r="AF47" s="599">
        <v>112</v>
      </c>
      <c r="AG47" s="599">
        <v>42</v>
      </c>
      <c r="AH47" s="601">
        <v>10</v>
      </c>
      <c r="AI47" s="599">
        <v>24250</v>
      </c>
      <c r="AJ47" s="608">
        <v>43.803570000000001</v>
      </c>
    </row>
    <row r="48" spans="1:36">
      <c r="A48" s="586" t="s">
        <v>144</v>
      </c>
      <c r="B48" s="591"/>
      <c r="C48" s="599">
        <v>928</v>
      </c>
      <c r="D48" s="599">
        <v>479</v>
      </c>
      <c r="E48" s="599">
        <v>449</v>
      </c>
      <c r="F48" s="601">
        <v>45</v>
      </c>
      <c r="G48" s="601">
        <v>41</v>
      </c>
      <c r="H48" s="601">
        <v>52</v>
      </c>
      <c r="I48" s="601">
        <v>36</v>
      </c>
      <c r="J48" s="601">
        <v>25</v>
      </c>
      <c r="K48" s="601">
        <v>36</v>
      </c>
      <c r="L48" s="601">
        <v>57</v>
      </c>
      <c r="M48" s="601">
        <v>77</v>
      </c>
      <c r="N48" s="601">
        <v>62</v>
      </c>
      <c r="O48" s="601">
        <v>66</v>
      </c>
      <c r="P48" s="601">
        <v>73</v>
      </c>
      <c r="Q48" s="601">
        <v>53</v>
      </c>
      <c r="R48" s="601">
        <v>76</v>
      </c>
      <c r="S48" s="601">
        <v>66</v>
      </c>
      <c r="T48" s="586" t="s">
        <v>144</v>
      </c>
      <c r="U48" s="591"/>
      <c r="V48" s="601">
        <v>51</v>
      </c>
      <c r="W48" s="601">
        <v>38</v>
      </c>
      <c r="X48" s="601">
        <v>26</v>
      </c>
      <c r="Y48" s="601">
        <v>16</v>
      </c>
      <c r="Z48" s="601">
        <v>7</v>
      </c>
      <c r="AA48" s="601">
        <v>5</v>
      </c>
      <c r="AB48" s="601" t="s">
        <v>217</v>
      </c>
      <c r="AC48" s="601">
        <v>20</v>
      </c>
      <c r="AD48" s="601">
        <v>138</v>
      </c>
      <c r="AE48" s="599">
        <v>561</v>
      </c>
      <c r="AF48" s="599">
        <v>209</v>
      </c>
      <c r="AG48" s="599">
        <v>92</v>
      </c>
      <c r="AH48" s="601">
        <v>28</v>
      </c>
      <c r="AI48" s="599">
        <v>40728</v>
      </c>
      <c r="AJ48" s="608">
        <v>45.35463</v>
      </c>
    </row>
    <row r="49" spans="1:36">
      <c r="A49" s="586" t="s">
        <v>146</v>
      </c>
      <c r="B49" s="591"/>
      <c r="C49" s="599">
        <v>955</v>
      </c>
      <c r="D49" s="599">
        <v>504</v>
      </c>
      <c r="E49" s="599">
        <v>451</v>
      </c>
      <c r="F49" s="601">
        <v>23</v>
      </c>
      <c r="G49" s="601">
        <v>31</v>
      </c>
      <c r="H49" s="601">
        <v>34</v>
      </c>
      <c r="I49" s="601">
        <v>24</v>
      </c>
      <c r="J49" s="601">
        <v>44</v>
      </c>
      <c r="K49" s="601">
        <v>48</v>
      </c>
      <c r="L49" s="601">
        <v>52</v>
      </c>
      <c r="M49" s="601">
        <v>34</v>
      </c>
      <c r="N49" s="601">
        <v>57</v>
      </c>
      <c r="O49" s="601">
        <v>79</v>
      </c>
      <c r="P49" s="601">
        <v>72</v>
      </c>
      <c r="Q49" s="601">
        <v>60</v>
      </c>
      <c r="R49" s="601">
        <v>69</v>
      </c>
      <c r="S49" s="601">
        <v>72</v>
      </c>
      <c r="T49" s="586" t="s">
        <v>146</v>
      </c>
      <c r="U49" s="591"/>
      <c r="V49" s="601">
        <v>77</v>
      </c>
      <c r="W49" s="601">
        <v>63</v>
      </c>
      <c r="X49" s="601">
        <v>57</v>
      </c>
      <c r="Y49" s="601">
        <v>20</v>
      </c>
      <c r="Z49" s="601">
        <v>13</v>
      </c>
      <c r="AA49" s="601">
        <v>2</v>
      </c>
      <c r="AB49" s="601">
        <v>2</v>
      </c>
      <c r="AC49" s="601">
        <v>22</v>
      </c>
      <c r="AD49" s="601">
        <v>88</v>
      </c>
      <c r="AE49" s="599">
        <v>539</v>
      </c>
      <c r="AF49" s="599">
        <v>306</v>
      </c>
      <c r="AG49" s="599">
        <v>157</v>
      </c>
      <c r="AH49" s="601">
        <v>37</v>
      </c>
      <c r="AI49" s="599">
        <v>47036</v>
      </c>
      <c r="AJ49" s="608">
        <v>50.913719999999998</v>
      </c>
    </row>
    <row r="50" spans="1:36">
      <c r="A50" s="586" t="s">
        <v>147</v>
      </c>
      <c r="B50" s="591"/>
      <c r="C50" s="599">
        <v>927</v>
      </c>
      <c r="D50" s="599">
        <v>463</v>
      </c>
      <c r="E50" s="599">
        <v>464</v>
      </c>
      <c r="F50" s="601">
        <v>42</v>
      </c>
      <c r="G50" s="601">
        <v>51</v>
      </c>
      <c r="H50" s="601">
        <v>41</v>
      </c>
      <c r="I50" s="601">
        <v>34</v>
      </c>
      <c r="J50" s="601">
        <v>28</v>
      </c>
      <c r="K50" s="601">
        <v>26</v>
      </c>
      <c r="L50" s="601">
        <v>50</v>
      </c>
      <c r="M50" s="601">
        <v>57</v>
      </c>
      <c r="N50" s="601">
        <v>60</v>
      </c>
      <c r="O50" s="601">
        <v>77</v>
      </c>
      <c r="P50" s="601">
        <v>50</v>
      </c>
      <c r="Q50" s="601">
        <v>40</v>
      </c>
      <c r="R50" s="601">
        <v>54</v>
      </c>
      <c r="S50" s="601">
        <v>65</v>
      </c>
      <c r="T50" s="586" t="s">
        <v>147</v>
      </c>
      <c r="U50" s="591"/>
      <c r="V50" s="601">
        <v>77</v>
      </c>
      <c r="W50" s="601">
        <v>71</v>
      </c>
      <c r="X50" s="601">
        <v>47</v>
      </c>
      <c r="Y50" s="601">
        <v>28</v>
      </c>
      <c r="Z50" s="601">
        <v>18</v>
      </c>
      <c r="AA50" s="601">
        <v>5</v>
      </c>
      <c r="AB50" s="601">
        <v>3</v>
      </c>
      <c r="AC50" s="601">
        <v>3</v>
      </c>
      <c r="AD50" s="601">
        <v>134</v>
      </c>
      <c r="AE50" s="599">
        <v>476</v>
      </c>
      <c r="AF50" s="599">
        <v>314</v>
      </c>
      <c r="AG50" s="599">
        <v>172</v>
      </c>
      <c r="AH50" s="601">
        <v>54</v>
      </c>
      <c r="AI50" s="599">
        <v>44944</v>
      </c>
      <c r="AJ50" s="608">
        <v>49.140689999999999</v>
      </c>
    </row>
    <row r="51" spans="1:36">
      <c r="A51" s="586" t="s">
        <v>148</v>
      </c>
      <c r="B51" s="591"/>
      <c r="C51" s="599">
        <v>1347</v>
      </c>
      <c r="D51" s="599">
        <v>668</v>
      </c>
      <c r="E51" s="599">
        <v>679</v>
      </c>
      <c r="F51" s="601">
        <v>68</v>
      </c>
      <c r="G51" s="601">
        <v>46</v>
      </c>
      <c r="H51" s="601">
        <v>48</v>
      </c>
      <c r="I51" s="601">
        <v>52</v>
      </c>
      <c r="J51" s="601">
        <v>52</v>
      </c>
      <c r="K51" s="601">
        <v>85</v>
      </c>
      <c r="L51" s="601">
        <v>82</v>
      </c>
      <c r="M51" s="601">
        <v>80</v>
      </c>
      <c r="N51" s="601">
        <v>81</v>
      </c>
      <c r="O51" s="601">
        <v>83</v>
      </c>
      <c r="P51" s="601">
        <v>87</v>
      </c>
      <c r="Q51" s="601">
        <v>69</v>
      </c>
      <c r="R51" s="601">
        <v>79</v>
      </c>
      <c r="S51" s="601">
        <v>101</v>
      </c>
      <c r="T51" s="586" t="s">
        <v>148</v>
      </c>
      <c r="U51" s="591"/>
      <c r="V51" s="601">
        <v>127</v>
      </c>
      <c r="W51" s="601">
        <v>87</v>
      </c>
      <c r="X51" s="601">
        <v>64</v>
      </c>
      <c r="Y51" s="601">
        <v>26</v>
      </c>
      <c r="Z51" s="601">
        <v>14</v>
      </c>
      <c r="AA51" s="601">
        <v>5</v>
      </c>
      <c r="AB51" s="601" t="s">
        <v>217</v>
      </c>
      <c r="AC51" s="601">
        <v>11</v>
      </c>
      <c r="AD51" s="601">
        <v>162</v>
      </c>
      <c r="AE51" s="599">
        <v>750</v>
      </c>
      <c r="AF51" s="599">
        <v>424</v>
      </c>
      <c r="AG51" s="599">
        <v>196</v>
      </c>
      <c r="AH51" s="601">
        <v>45</v>
      </c>
      <c r="AI51" s="599">
        <v>63463</v>
      </c>
      <c r="AJ51" s="608">
        <v>48.002249999999997</v>
      </c>
    </row>
    <row r="52" spans="1:36">
      <c r="A52" s="586" t="s">
        <v>149</v>
      </c>
      <c r="B52" s="591"/>
      <c r="C52" s="599">
        <v>1680</v>
      </c>
      <c r="D52" s="599">
        <v>823</v>
      </c>
      <c r="E52" s="599">
        <v>857</v>
      </c>
      <c r="F52" s="601">
        <v>81</v>
      </c>
      <c r="G52" s="601">
        <v>89</v>
      </c>
      <c r="H52" s="601">
        <v>83</v>
      </c>
      <c r="I52" s="601">
        <v>71</v>
      </c>
      <c r="J52" s="601">
        <v>99</v>
      </c>
      <c r="K52" s="601">
        <v>91</v>
      </c>
      <c r="L52" s="601">
        <v>104</v>
      </c>
      <c r="M52" s="601">
        <v>130</v>
      </c>
      <c r="N52" s="601">
        <v>122</v>
      </c>
      <c r="O52" s="601">
        <v>133</v>
      </c>
      <c r="P52" s="601">
        <v>115</v>
      </c>
      <c r="Q52" s="601">
        <v>95</v>
      </c>
      <c r="R52" s="601">
        <v>106</v>
      </c>
      <c r="S52" s="601">
        <v>95</v>
      </c>
      <c r="T52" s="586" t="s">
        <v>149</v>
      </c>
      <c r="U52" s="591"/>
      <c r="V52" s="601">
        <v>74</v>
      </c>
      <c r="W52" s="601">
        <v>71</v>
      </c>
      <c r="X52" s="601">
        <v>51</v>
      </c>
      <c r="Y52" s="601">
        <v>30</v>
      </c>
      <c r="Z52" s="601">
        <v>7</v>
      </c>
      <c r="AA52" s="601">
        <v>3</v>
      </c>
      <c r="AB52" s="601">
        <v>1</v>
      </c>
      <c r="AC52" s="601">
        <v>29</v>
      </c>
      <c r="AD52" s="601">
        <v>253</v>
      </c>
      <c r="AE52" s="599">
        <v>1066</v>
      </c>
      <c r="AF52" s="599">
        <v>332</v>
      </c>
      <c r="AG52" s="599">
        <v>163</v>
      </c>
      <c r="AH52" s="601">
        <v>41</v>
      </c>
      <c r="AI52" s="599">
        <v>70072</v>
      </c>
      <c r="AJ52" s="608">
        <v>42.942160000000001</v>
      </c>
    </row>
    <row r="53" spans="1:36">
      <c r="A53" s="586" t="s">
        <v>150</v>
      </c>
      <c r="B53" s="591"/>
      <c r="C53" s="599">
        <v>1401</v>
      </c>
      <c r="D53" s="599">
        <v>730</v>
      </c>
      <c r="E53" s="599">
        <v>671</v>
      </c>
      <c r="F53" s="601">
        <v>42</v>
      </c>
      <c r="G53" s="601">
        <v>72</v>
      </c>
      <c r="H53" s="601">
        <v>124</v>
      </c>
      <c r="I53" s="601">
        <v>122</v>
      </c>
      <c r="J53" s="601">
        <v>84</v>
      </c>
      <c r="K53" s="601">
        <v>64</v>
      </c>
      <c r="L53" s="601">
        <v>51</v>
      </c>
      <c r="M53" s="601">
        <v>89</v>
      </c>
      <c r="N53" s="601">
        <v>151</v>
      </c>
      <c r="O53" s="601">
        <v>157</v>
      </c>
      <c r="P53" s="601">
        <v>109</v>
      </c>
      <c r="Q53" s="601">
        <v>66</v>
      </c>
      <c r="R53" s="601">
        <v>72</v>
      </c>
      <c r="S53" s="601">
        <v>64</v>
      </c>
      <c r="T53" s="586" t="s">
        <v>150</v>
      </c>
      <c r="U53" s="591"/>
      <c r="V53" s="601">
        <v>47</v>
      </c>
      <c r="W53" s="601">
        <v>47</v>
      </c>
      <c r="X53" s="601">
        <v>27</v>
      </c>
      <c r="Y53" s="601">
        <v>5</v>
      </c>
      <c r="Z53" s="601">
        <v>5</v>
      </c>
      <c r="AA53" s="601" t="s">
        <v>217</v>
      </c>
      <c r="AB53" s="601" t="s">
        <v>217</v>
      </c>
      <c r="AC53" s="601">
        <v>3</v>
      </c>
      <c r="AD53" s="601">
        <v>238</v>
      </c>
      <c r="AE53" s="599">
        <v>965</v>
      </c>
      <c r="AF53" s="599">
        <v>195</v>
      </c>
      <c r="AG53" s="599">
        <v>84</v>
      </c>
      <c r="AH53" s="601">
        <v>10</v>
      </c>
      <c r="AI53" s="599">
        <v>54612</v>
      </c>
      <c r="AJ53" s="608">
        <v>39.56438</v>
      </c>
    </row>
    <row r="54" spans="1:36">
      <c r="A54" s="586" t="s">
        <v>137</v>
      </c>
      <c r="B54" s="591"/>
      <c r="C54" s="599">
        <v>1533</v>
      </c>
      <c r="D54" s="599">
        <v>730</v>
      </c>
      <c r="E54" s="599">
        <v>803</v>
      </c>
      <c r="F54" s="601">
        <v>36</v>
      </c>
      <c r="G54" s="601">
        <v>44</v>
      </c>
      <c r="H54" s="601">
        <v>58</v>
      </c>
      <c r="I54" s="601">
        <v>87</v>
      </c>
      <c r="J54" s="601">
        <v>74</v>
      </c>
      <c r="K54" s="601">
        <v>60</v>
      </c>
      <c r="L54" s="601">
        <v>74</v>
      </c>
      <c r="M54" s="601">
        <v>82</v>
      </c>
      <c r="N54" s="601">
        <v>81</v>
      </c>
      <c r="O54" s="601">
        <v>118</v>
      </c>
      <c r="P54" s="601">
        <v>84</v>
      </c>
      <c r="Q54" s="601">
        <v>104</v>
      </c>
      <c r="R54" s="601">
        <v>126</v>
      </c>
      <c r="S54" s="601">
        <v>153</v>
      </c>
      <c r="T54" s="586" t="s">
        <v>137</v>
      </c>
      <c r="U54" s="591"/>
      <c r="V54" s="601">
        <v>166</v>
      </c>
      <c r="W54" s="601">
        <v>89</v>
      </c>
      <c r="X54" s="601">
        <v>60</v>
      </c>
      <c r="Y54" s="601">
        <v>20</v>
      </c>
      <c r="Z54" s="601">
        <v>6</v>
      </c>
      <c r="AA54" s="601">
        <v>4</v>
      </c>
      <c r="AB54" s="601">
        <v>1</v>
      </c>
      <c r="AC54" s="601">
        <v>6</v>
      </c>
      <c r="AD54" s="601">
        <v>138</v>
      </c>
      <c r="AE54" s="599">
        <v>890</v>
      </c>
      <c r="AF54" s="599">
        <v>499</v>
      </c>
      <c r="AG54" s="599">
        <v>180</v>
      </c>
      <c r="AH54" s="601">
        <v>31</v>
      </c>
      <c r="AI54" s="599">
        <v>74981</v>
      </c>
      <c r="AJ54" s="608">
        <v>49.603470000000002</v>
      </c>
    </row>
    <row r="55" spans="1:36">
      <c r="A55" s="586" t="s">
        <v>151</v>
      </c>
      <c r="B55" s="591"/>
      <c r="C55" s="599">
        <v>184</v>
      </c>
      <c r="D55" s="599">
        <v>96</v>
      </c>
      <c r="E55" s="599">
        <v>88</v>
      </c>
      <c r="F55" s="601" t="s">
        <v>217</v>
      </c>
      <c r="G55" s="601">
        <v>7</v>
      </c>
      <c r="H55" s="601">
        <v>8</v>
      </c>
      <c r="I55" s="601">
        <v>7</v>
      </c>
      <c r="J55" s="601">
        <v>6</v>
      </c>
      <c r="K55" s="601">
        <v>4</v>
      </c>
      <c r="L55" s="601">
        <v>8</v>
      </c>
      <c r="M55" s="601">
        <v>3</v>
      </c>
      <c r="N55" s="601">
        <v>9</v>
      </c>
      <c r="O55" s="601">
        <v>16</v>
      </c>
      <c r="P55" s="601">
        <v>14</v>
      </c>
      <c r="Q55" s="601">
        <v>13</v>
      </c>
      <c r="R55" s="601">
        <v>7</v>
      </c>
      <c r="S55" s="601">
        <v>15</v>
      </c>
      <c r="T55" s="586" t="s">
        <v>151</v>
      </c>
      <c r="U55" s="591"/>
      <c r="V55" s="601">
        <v>21</v>
      </c>
      <c r="W55" s="601">
        <v>18</v>
      </c>
      <c r="X55" s="601">
        <v>15</v>
      </c>
      <c r="Y55" s="601">
        <v>10</v>
      </c>
      <c r="Z55" s="601">
        <v>2</v>
      </c>
      <c r="AA55" s="601">
        <v>1</v>
      </c>
      <c r="AB55" s="601" t="s">
        <v>217</v>
      </c>
      <c r="AC55" s="601" t="s">
        <v>217</v>
      </c>
      <c r="AD55" s="601">
        <v>15</v>
      </c>
      <c r="AE55" s="599">
        <v>87</v>
      </c>
      <c r="AF55" s="599">
        <v>82</v>
      </c>
      <c r="AG55" s="599">
        <v>46</v>
      </c>
      <c r="AH55" s="601">
        <v>13</v>
      </c>
      <c r="AI55" s="599">
        <v>10206</v>
      </c>
      <c r="AJ55" s="608">
        <v>55.967390000000002</v>
      </c>
    </row>
    <row r="56" spans="1:36">
      <c r="A56" s="586" t="s">
        <v>99</v>
      </c>
      <c r="B56" s="591"/>
      <c r="C56" s="599">
        <v>969</v>
      </c>
      <c r="D56" s="599">
        <v>479</v>
      </c>
      <c r="E56" s="599">
        <v>490</v>
      </c>
      <c r="F56" s="601">
        <v>23</v>
      </c>
      <c r="G56" s="601">
        <v>29</v>
      </c>
      <c r="H56" s="601">
        <v>46</v>
      </c>
      <c r="I56" s="601">
        <v>48</v>
      </c>
      <c r="J56" s="601">
        <v>59</v>
      </c>
      <c r="K56" s="601">
        <v>40</v>
      </c>
      <c r="L56" s="601">
        <v>48</v>
      </c>
      <c r="M56" s="601">
        <v>54</v>
      </c>
      <c r="N56" s="601">
        <v>63</v>
      </c>
      <c r="O56" s="601">
        <v>76</v>
      </c>
      <c r="P56" s="601">
        <v>78</v>
      </c>
      <c r="Q56" s="601">
        <v>61</v>
      </c>
      <c r="R56" s="601">
        <v>59</v>
      </c>
      <c r="S56" s="601">
        <v>77</v>
      </c>
      <c r="T56" s="586" t="s">
        <v>99</v>
      </c>
      <c r="U56" s="591"/>
      <c r="V56" s="601">
        <v>97</v>
      </c>
      <c r="W56" s="601">
        <v>52</v>
      </c>
      <c r="X56" s="601">
        <v>19</v>
      </c>
      <c r="Y56" s="601">
        <v>11</v>
      </c>
      <c r="Z56" s="601">
        <v>8</v>
      </c>
      <c r="AA56" s="601">
        <v>2</v>
      </c>
      <c r="AB56" s="601">
        <v>1</v>
      </c>
      <c r="AC56" s="601">
        <v>18</v>
      </c>
      <c r="AD56" s="601">
        <v>98</v>
      </c>
      <c r="AE56" s="599">
        <v>586</v>
      </c>
      <c r="AF56" s="599">
        <v>267</v>
      </c>
      <c r="AG56" s="599">
        <v>93</v>
      </c>
      <c r="AH56" s="601">
        <v>22</v>
      </c>
      <c r="AI56" s="599">
        <v>44650</v>
      </c>
      <c r="AJ56" s="608">
        <v>47.450580000000002</v>
      </c>
    </row>
    <row r="57" spans="1:36">
      <c r="A57" s="586" t="s">
        <v>152</v>
      </c>
      <c r="B57" s="591"/>
      <c r="C57" s="599">
        <v>125</v>
      </c>
      <c r="D57" s="599">
        <v>65</v>
      </c>
      <c r="E57" s="599">
        <v>60</v>
      </c>
      <c r="F57" s="601">
        <v>1</v>
      </c>
      <c r="G57" s="601" t="s">
        <v>217</v>
      </c>
      <c r="H57" s="601">
        <v>4</v>
      </c>
      <c r="I57" s="601">
        <v>6</v>
      </c>
      <c r="J57" s="601">
        <v>3</v>
      </c>
      <c r="K57" s="601">
        <v>1</v>
      </c>
      <c r="L57" s="601">
        <v>4</v>
      </c>
      <c r="M57" s="601">
        <v>2</v>
      </c>
      <c r="N57" s="601">
        <v>9</v>
      </c>
      <c r="O57" s="601">
        <v>10</v>
      </c>
      <c r="P57" s="601">
        <v>7</v>
      </c>
      <c r="Q57" s="601">
        <v>6</v>
      </c>
      <c r="R57" s="601">
        <v>7</v>
      </c>
      <c r="S57" s="601">
        <v>20</v>
      </c>
      <c r="T57" s="586" t="s">
        <v>152</v>
      </c>
      <c r="U57" s="591"/>
      <c r="V57" s="601">
        <v>17</v>
      </c>
      <c r="W57" s="601">
        <v>12</v>
      </c>
      <c r="X57" s="601">
        <v>8</v>
      </c>
      <c r="Y57" s="601">
        <v>3</v>
      </c>
      <c r="Z57" s="601">
        <v>2</v>
      </c>
      <c r="AA57" s="601">
        <v>3</v>
      </c>
      <c r="AB57" s="601" t="s">
        <v>217</v>
      </c>
      <c r="AC57" s="601" t="s">
        <v>217</v>
      </c>
      <c r="AD57" s="601">
        <v>5</v>
      </c>
      <c r="AE57" s="599">
        <v>55</v>
      </c>
      <c r="AF57" s="599">
        <v>65</v>
      </c>
      <c r="AG57" s="599">
        <v>28</v>
      </c>
      <c r="AH57" s="601">
        <v>8</v>
      </c>
      <c r="AI57" s="599">
        <v>7305</v>
      </c>
      <c r="AJ57" s="608">
        <v>58.94</v>
      </c>
    </row>
    <row r="58" spans="1:36">
      <c r="A58" s="586" t="s">
        <v>132</v>
      </c>
      <c r="B58" s="591"/>
      <c r="C58" s="599">
        <v>444</v>
      </c>
      <c r="D58" s="599">
        <v>214</v>
      </c>
      <c r="E58" s="599">
        <v>230</v>
      </c>
      <c r="F58" s="601">
        <v>17</v>
      </c>
      <c r="G58" s="601">
        <v>11</v>
      </c>
      <c r="H58" s="601">
        <v>16</v>
      </c>
      <c r="I58" s="601">
        <v>17</v>
      </c>
      <c r="J58" s="601">
        <v>23</v>
      </c>
      <c r="K58" s="601">
        <v>14</v>
      </c>
      <c r="L58" s="601">
        <v>17</v>
      </c>
      <c r="M58" s="601">
        <v>34</v>
      </c>
      <c r="N58" s="601">
        <v>24</v>
      </c>
      <c r="O58" s="601">
        <v>29</v>
      </c>
      <c r="P58" s="601">
        <v>40</v>
      </c>
      <c r="Q58" s="601">
        <v>39</v>
      </c>
      <c r="R58" s="601">
        <v>36</v>
      </c>
      <c r="S58" s="601">
        <v>30</v>
      </c>
      <c r="T58" s="586" t="s">
        <v>132</v>
      </c>
      <c r="U58" s="591"/>
      <c r="V58" s="601">
        <v>36</v>
      </c>
      <c r="W58" s="601">
        <v>25</v>
      </c>
      <c r="X58" s="601">
        <v>15</v>
      </c>
      <c r="Y58" s="601">
        <v>15</v>
      </c>
      <c r="Z58" s="601">
        <v>3</v>
      </c>
      <c r="AA58" s="601">
        <v>3</v>
      </c>
      <c r="AB58" s="601" t="s">
        <v>217</v>
      </c>
      <c r="AC58" s="601" t="s">
        <v>217</v>
      </c>
      <c r="AD58" s="601">
        <v>44</v>
      </c>
      <c r="AE58" s="599">
        <v>273</v>
      </c>
      <c r="AF58" s="599">
        <v>127</v>
      </c>
      <c r="AG58" s="599">
        <v>61</v>
      </c>
      <c r="AH58" s="601">
        <v>21</v>
      </c>
      <c r="AI58" s="599">
        <v>21846</v>
      </c>
      <c r="AJ58" s="608">
        <v>49.7027</v>
      </c>
    </row>
    <row r="59" spans="1:36">
      <c r="A59" s="586" t="s">
        <v>153</v>
      </c>
      <c r="B59" s="591"/>
      <c r="C59" s="599">
        <v>147</v>
      </c>
      <c r="D59" s="599">
        <v>70</v>
      </c>
      <c r="E59" s="599">
        <v>77</v>
      </c>
      <c r="F59" s="601">
        <v>2</v>
      </c>
      <c r="G59" s="601">
        <v>4</v>
      </c>
      <c r="H59" s="601">
        <v>9</v>
      </c>
      <c r="I59" s="601">
        <v>4</v>
      </c>
      <c r="J59" s="601">
        <v>7</v>
      </c>
      <c r="K59" s="601">
        <v>5</v>
      </c>
      <c r="L59" s="601">
        <v>1</v>
      </c>
      <c r="M59" s="601">
        <v>11</v>
      </c>
      <c r="N59" s="601">
        <v>7</v>
      </c>
      <c r="O59" s="601">
        <v>9</v>
      </c>
      <c r="P59" s="601">
        <v>12</v>
      </c>
      <c r="Q59" s="601">
        <v>14</v>
      </c>
      <c r="R59" s="601">
        <v>12</v>
      </c>
      <c r="S59" s="601">
        <v>9</v>
      </c>
      <c r="T59" s="586" t="s">
        <v>153</v>
      </c>
      <c r="U59" s="591"/>
      <c r="V59" s="601">
        <v>16</v>
      </c>
      <c r="W59" s="601">
        <v>7</v>
      </c>
      <c r="X59" s="601">
        <v>9</v>
      </c>
      <c r="Y59" s="601">
        <v>6</v>
      </c>
      <c r="Z59" s="601">
        <v>3</v>
      </c>
      <c r="AA59" s="601" t="s">
        <v>217</v>
      </c>
      <c r="AB59" s="601" t="s">
        <v>217</v>
      </c>
      <c r="AC59" s="601" t="s">
        <v>217</v>
      </c>
      <c r="AD59" s="601">
        <v>15</v>
      </c>
      <c r="AE59" s="599">
        <v>82</v>
      </c>
      <c r="AF59" s="599">
        <v>50</v>
      </c>
      <c r="AG59" s="599">
        <v>25</v>
      </c>
      <c r="AH59" s="601">
        <v>9</v>
      </c>
      <c r="AI59" s="599">
        <v>7653</v>
      </c>
      <c r="AJ59" s="608">
        <v>52.561219999999999</v>
      </c>
    </row>
    <row r="60" spans="1:36">
      <c r="A60" s="586" t="s">
        <v>154</v>
      </c>
      <c r="B60" s="591"/>
      <c r="C60" s="599">
        <v>4550</v>
      </c>
      <c r="D60" s="599">
        <v>2333</v>
      </c>
      <c r="E60" s="599">
        <v>2217</v>
      </c>
      <c r="F60" s="601">
        <v>171</v>
      </c>
      <c r="G60" s="601">
        <v>183</v>
      </c>
      <c r="H60" s="601">
        <v>151</v>
      </c>
      <c r="I60" s="601">
        <v>184</v>
      </c>
      <c r="J60" s="601">
        <v>199</v>
      </c>
      <c r="K60" s="601">
        <v>290</v>
      </c>
      <c r="L60" s="601">
        <v>306</v>
      </c>
      <c r="M60" s="601">
        <v>330</v>
      </c>
      <c r="N60" s="601">
        <v>279</v>
      </c>
      <c r="O60" s="601">
        <v>300</v>
      </c>
      <c r="P60" s="601">
        <v>315</v>
      </c>
      <c r="Q60" s="601">
        <v>288</v>
      </c>
      <c r="R60" s="601">
        <v>272</v>
      </c>
      <c r="S60" s="601">
        <v>313</v>
      </c>
      <c r="T60" s="586" t="s">
        <v>154</v>
      </c>
      <c r="U60" s="591"/>
      <c r="V60" s="601">
        <v>275</v>
      </c>
      <c r="W60" s="601">
        <v>233</v>
      </c>
      <c r="X60" s="601">
        <v>158</v>
      </c>
      <c r="Y60" s="601">
        <v>130</v>
      </c>
      <c r="Z60" s="601">
        <v>53</v>
      </c>
      <c r="AA60" s="601">
        <v>7</v>
      </c>
      <c r="AB60" s="601">
        <v>1</v>
      </c>
      <c r="AC60" s="601">
        <v>112</v>
      </c>
      <c r="AD60" s="601">
        <v>505</v>
      </c>
      <c r="AE60" s="599">
        <v>2763</v>
      </c>
      <c r="AF60" s="599">
        <v>1170</v>
      </c>
      <c r="AG60" s="599">
        <v>582</v>
      </c>
      <c r="AH60" s="601">
        <v>191</v>
      </c>
      <c r="AI60" s="599">
        <v>204702</v>
      </c>
      <c r="AJ60" s="608">
        <v>46.624830000000003</v>
      </c>
    </row>
    <row r="61" spans="1:36">
      <c r="A61" s="586" t="s">
        <v>112</v>
      </c>
      <c r="B61" s="591"/>
      <c r="C61" s="599">
        <v>3287</v>
      </c>
      <c r="D61" s="599">
        <v>1632</v>
      </c>
      <c r="E61" s="599">
        <v>1655</v>
      </c>
      <c r="F61" s="601">
        <v>109</v>
      </c>
      <c r="G61" s="601">
        <v>121</v>
      </c>
      <c r="H61" s="601">
        <v>144</v>
      </c>
      <c r="I61" s="601">
        <v>153</v>
      </c>
      <c r="J61" s="601">
        <v>169</v>
      </c>
      <c r="K61" s="601">
        <v>163</v>
      </c>
      <c r="L61" s="601">
        <v>167</v>
      </c>
      <c r="M61" s="601">
        <v>204</v>
      </c>
      <c r="N61" s="601">
        <v>249</v>
      </c>
      <c r="O61" s="601">
        <v>264</v>
      </c>
      <c r="P61" s="601">
        <v>213</v>
      </c>
      <c r="Q61" s="601">
        <v>204</v>
      </c>
      <c r="R61" s="601">
        <v>225</v>
      </c>
      <c r="S61" s="601">
        <v>208</v>
      </c>
      <c r="T61" s="586" t="s">
        <v>112</v>
      </c>
      <c r="U61" s="591"/>
      <c r="V61" s="601">
        <v>215</v>
      </c>
      <c r="W61" s="601">
        <v>168</v>
      </c>
      <c r="X61" s="601">
        <v>120</v>
      </c>
      <c r="Y61" s="601">
        <v>79</v>
      </c>
      <c r="Z61" s="601">
        <v>32</v>
      </c>
      <c r="AA61" s="601">
        <v>5</v>
      </c>
      <c r="AB61" s="601">
        <v>1</v>
      </c>
      <c r="AC61" s="601">
        <v>74</v>
      </c>
      <c r="AD61" s="601">
        <v>374</v>
      </c>
      <c r="AE61" s="599">
        <v>2011</v>
      </c>
      <c r="AF61" s="599">
        <v>828</v>
      </c>
      <c r="AG61" s="599">
        <v>405</v>
      </c>
      <c r="AH61" s="601">
        <v>117</v>
      </c>
      <c r="AI61" s="599">
        <v>148480</v>
      </c>
      <c r="AJ61" s="608">
        <v>46.712260000000001</v>
      </c>
    </row>
    <row r="62" spans="1:36">
      <c r="A62" s="586" t="s">
        <v>155</v>
      </c>
      <c r="B62" s="591"/>
      <c r="C62" s="599" t="s">
        <v>217</v>
      </c>
      <c r="D62" s="599" t="s">
        <v>217</v>
      </c>
      <c r="E62" s="599" t="s">
        <v>217</v>
      </c>
      <c r="F62" s="601" t="s">
        <v>217</v>
      </c>
      <c r="G62" s="601" t="s">
        <v>217</v>
      </c>
      <c r="H62" s="601" t="s">
        <v>217</v>
      </c>
      <c r="I62" s="601" t="s">
        <v>217</v>
      </c>
      <c r="J62" s="601" t="s">
        <v>217</v>
      </c>
      <c r="K62" s="601" t="s">
        <v>217</v>
      </c>
      <c r="L62" s="601" t="s">
        <v>217</v>
      </c>
      <c r="M62" s="601" t="s">
        <v>217</v>
      </c>
      <c r="N62" s="601" t="s">
        <v>217</v>
      </c>
      <c r="O62" s="601" t="s">
        <v>217</v>
      </c>
      <c r="P62" s="601" t="s">
        <v>217</v>
      </c>
      <c r="Q62" s="601" t="s">
        <v>217</v>
      </c>
      <c r="R62" s="601" t="s">
        <v>217</v>
      </c>
      <c r="S62" s="601" t="s">
        <v>217</v>
      </c>
      <c r="T62" s="586" t="s">
        <v>155</v>
      </c>
      <c r="U62" s="591"/>
      <c r="V62" s="601" t="s">
        <v>217</v>
      </c>
      <c r="W62" s="601" t="s">
        <v>217</v>
      </c>
      <c r="X62" s="601" t="s">
        <v>217</v>
      </c>
      <c r="Y62" s="601" t="s">
        <v>217</v>
      </c>
      <c r="Z62" s="601" t="s">
        <v>217</v>
      </c>
      <c r="AA62" s="601" t="s">
        <v>217</v>
      </c>
      <c r="AB62" s="601" t="s">
        <v>217</v>
      </c>
      <c r="AC62" s="601" t="s">
        <v>217</v>
      </c>
      <c r="AD62" s="601" t="s">
        <v>217</v>
      </c>
      <c r="AE62" s="601" t="s">
        <v>217</v>
      </c>
      <c r="AF62" s="601" t="s">
        <v>217</v>
      </c>
      <c r="AG62" s="601" t="s">
        <v>217</v>
      </c>
      <c r="AH62" s="601" t="s">
        <v>217</v>
      </c>
      <c r="AI62" s="599" t="s">
        <v>217</v>
      </c>
      <c r="AJ62" s="608" t="s">
        <v>217</v>
      </c>
    </row>
    <row r="63" spans="1:36">
      <c r="A63" s="586" t="s">
        <v>156</v>
      </c>
      <c r="B63" s="591"/>
      <c r="C63" s="599">
        <v>191</v>
      </c>
      <c r="D63" s="599">
        <v>102</v>
      </c>
      <c r="E63" s="599">
        <v>89</v>
      </c>
      <c r="F63" s="601">
        <v>5</v>
      </c>
      <c r="G63" s="601">
        <v>3</v>
      </c>
      <c r="H63" s="601">
        <v>4</v>
      </c>
      <c r="I63" s="601">
        <v>9</v>
      </c>
      <c r="J63" s="601">
        <v>7</v>
      </c>
      <c r="K63" s="601">
        <v>8</v>
      </c>
      <c r="L63" s="601">
        <v>5</v>
      </c>
      <c r="M63" s="601">
        <v>6</v>
      </c>
      <c r="N63" s="601">
        <v>4</v>
      </c>
      <c r="O63" s="601">
        <v>10</v>
      </c>
      <c r="P63" s="601">
        <v>10</v>
      </c>
      <c r="Q63" s="601">
        <v>14</v>
      </c>
      <c r="R63" s="601">
        <v>24</v>
      </c>
      <c r="S63" s="601">
        <v>28</v>
      </c>
      <c r="T63" s="586" t="s">
        <v>156</v>
      </c>
      <c r="U63" s="591"/>
      <c r="V63" s="601">
        <v>20</v>
      </c>
      <c r="W63" s="601">
        <v>9</v>
      </c>
      <c r="X63" s="601">
        <v>6</v>
      </c>
      <c r="Y63" s="601">
        <v>15</v>
      </c>
      <c r="Z63" s="601">
        <v>2</v>
      </c>
      <c r="AA63" s="601">
        <v>2</v>
      </c>
      <c r="AB63" s="601" t="s">
        <v>217</v>
      </c>
      <c r="AC63" s="601" t="s">
        <v>217</v>
      </c>
      <c r="AD63" s="601">
        <v>12</v>
      </c>
      <c r="AE63" s="601">
        <v>97</v>
      </c>
      <c r="AF63" s="601">
        <v>82</v>
      </c>
      <c r="AG63" s="601">
        <v>34</v>
      </c>
      <c r="AH63" s="601">
        <v>19</v>
      </c>
      <c r="AI63" s="599">
        <v>10606</v>
      </c>
      <c r="AJ63" s="608">
        <v>56.028799999999997</v>
      </c>
    </row>
    <row r="64" spans="1:36">
      <c r="A64" s="586" t="s">
        <v>157</v>
      </c>
      <c r="B64" s="591"/>
      <c r="C64" s="599">
        <v>565</v>
      </c>
      <c r="D64" s="599">
        <v>294</v>
      </c>
      <c r="E64" s="599">
        <v>271</v>
      </c>
      <c r="F64" s="601">
        <v>18</v>
      </c>
      <c r="G64" s="601">
        <v>16</v>
      </c>
      <c r="H64" s="601">
        <v>26</v>
      </c>
      <c r="I64" s="601">
        <v>28</v>
      </c>
      <c r="J64" s="601">
        <v>29</v>
      </c>
      <c r="K64" s="601">
        <v>32</v>
      </c>
      <c r="L64" s="601">
        <v>27</v>
      </c>
      <c r="M64" s="601">
        <v>47</v>
      </c>
      <c r="N64" s="601">
        <v>46</v>
      </c>
      <c r="O64" s="601">
        <v>43</v>
      </c>
      <c r="P64" s="601">
        <v>19</v>
      </c>
      <c r="Q64" s="601">
        <v>33</v>
      </c>
      <c r="R64" s="601">
        <v>50</v>
      </c>
      <c r="S64" s="601">
        <v>44</v>
      </c>
      <c r="T64" s="586" t="s">
        <v>157</v>
      </c>
      <c r="U64" s="591"/>
      <c r="V64" s="601">
        <v>43</v>
      </c>
      <c r="W64" s="601">
        <v>22</v>
      </c>
      <c r="X64" s="601">
        <v>12</v>
      </c>
      <c r="Y64" s="601">
        <v>12</v>
      </c>
      <c r="Z64" s="601">
        <v>4</v>
      </c>
      <c r="AA64" s="601" t="s">
        <v>217</v>
      </c>
      <c r="AB64" s="601" t="s">
        <v>217</v>
      </c>
      <c r="AC64" s="601">
        <v>14</v>
      </c>
      <c r="AD64" s="601">
        <v>60</v>
      </c>
      <c r="AE64" s="601">
        <v>354</v>
      </c>
      <c r="AF64" s="601">
        <v>137</v>
      </c>
      <c r="AG64" s="601">
        <v>50</v>
      </c>
      <c r="AH64" s="601">
        <v>16</v>
      </c>
      <c r="AI64" s="599">
        <v>25131</v>
      </c>
      <c r="AJ64" s="608">
        <v>46.1098</v>
      </c>
    </row>
    <row r="65" spans="1:36">
      <c r="A65" s="586" t="s">
        <v>158</v>
      </c>
      <c r="B65" s="591"/>
      <c r="C65" s="599">
        <v>411</v>
      </c>
      <c r="D65" s="599">
        <v>208</v>
      </c>
      <c r="E65" s="599">
        <v>203</v>
      </c>
      <c r="F65" s="601">
        <v>10</v>
      </c>
      <c r="G65" s="601">
        <v>12</v>
      </c>
      <c r="H65" s="601">
        <v>11</v>
      </c>
      <c r="I65" s="601">
        <v>17</v>
      </c>
      <c r="J65" s="601">
        <v>20</v>
      </c>
      <c r="K65" s="601">
        <v>17</v>
      </c>
      <c r="L65" s="601">
        <v>24</v>
      </c>
      <c r="M65" s="601">
        <v>16</v>
      </c>
      <c r="N65" s="601">
        <v>28</v>
      </c>
      <c r="O65" s="601">
        <v>29</v>
      </c>
      <c r="P65" s="601">
        <v>27</v>
      </c>
      <c r="Q65" s="601">
        <v>29</v>
      </c>
      <c r="R65" s="601">
        <v>40</v>
      </c>
      <c r="S65" s="601">
        <v>42</v>
      </c>
      <c r="T65" s="586" t="s">
        <v>158</v>
      </c>
      <c r="U65" s="591"/>
      <c r="V65" s="601">
        <v>32</v>
      </c>
      <c r="W65" s="601">
        <v>23</v>
      </c>
      <c r="X65" s="601">
        <v>18</v>
      </c>
      <c r="Y65" s="601">
        <v>7</v>
      </c>
      <c r="Z65" s="601">
        <v>3</v>
      </c>
      <c r="AA65" s="601" t="s">
        <v>217</v>
      </c>
      <c r="AB65" s="601" t="s">
        <v>217</v>
      </c>
      <c r="AC65" s="601">
        <v>6</v>
      </c>
      <c r="AD65" s="601">
        <v>33</v>
      </c>
      <c r="AE65" s="601">
        <v>247</v>
      </c>
      <c r="AF65" s="601">
        <v>125</v>
      </c>
      <c r="AG65" s="601">
        <v>51</v>
      </c>
      <c r="AH65" s="601">
        <v>10</v>
      </c>
      <c r="AI65" s="599">
        <v>20074</v>
      </c>
      <c r="AJ65" s="608">
        <v>50.065429999999999</v>
      </c>
    </row>
    <row r="66" spans="1:36">
      <c r="A66" s="586" t="s">
        <v>91</v>
      </c>
      <c r="B66" s="591"/>
      <c r="C66" s="599">
        <v>10304</v>
      </c>
      <c r="D66" s="599">
        <v>4985</v>
      </c>
      <c r="E66" s="599">
        <v>5319</v>
      </c>
      <c r="F66" s="601">
        <v>411</v>
      </c>
      <c r="G66" s="601">
        <v>472</v>
      </c>
      <c r="H66" s="601">
        <v>470</v>
      </c>
      <c r="I66" s="601">
        <v>450</v>
      </c>
      <c r="J66" s="601">
        <v>427</v>
      </c>
      <c r="K66" s="601">
        <v>517</v>
      </c>
      <c r="L66" s="601">
        <v>603</v>
      </c>
      <c r="M66" s="601">
        <v>649</v>
      </c>
      <c r="N66" s="601">
        <v>698</v>
      </c>
      <c r="O66" s="601">
        <v>788</v>
      </c>
      <c r="P66" s="601">
        <v>667</v>
      </c>
      <c r="Q66" s="601">
        <v>652</v>
      </c>
      <c r="R66" s="601">
        <v>598</v>
      </c>
      <c r="S66" s="601">
        <v>620</v>
      </c>
      <c r="T66" s="586" t="s">
        <v>91</v>
      </c>
      <c r="U66" s="591"/>
      <c r="V66" s="601">
        <v>705</v>
      </c>
      <c r="W66" s="601">
        <v>451</v>
      </c>
      <c r="X66" s="601">
        <v>390</v>
      </c>
      <c r="Y66" s="601">
        <v>342</v>
      </c>
      <c r="Z66" s="601">
        <v>183</v>
      </c>
      <c r="AA66" s="601">
        <v>59</v>
      </c>
      <c r="AB66" s="601">
        <v>10</v>
      </c>
      <c r="AC66" s="601">
        <v>142</v>
      </c>
      <c r="AD66" s="599">
        <v>1353</v>
      </c>
      <c r="AE66" s="599">
        <v>6049</v>
      </c>
      <c r="AF66" s="599">
        <v>2760</v>
      </c>
      <c r="AG66" s="599">
        <v>1435</v>
      </c>
      <c r="AH66" s="601">
        <v>594</v>
      </c>
      <c r="AI66" s="599">
        <v>471704</v>
      </c>
      <c r="AJ66" s="608">
        <v>46.918419999999998</v>
      </c>
    </row>
    <row r="67" spans="1:36">
      <c r="A67" s="586" t="s">
        <v>159</v>
      </c>
      <c r="B67" s="591"/>
      <c r="C67" s="599">
        <v>2526</v>
      </c>
      <c r="D67" s="599">
        <v>1250</v>
      </c>
      <c r="E67" s="599">
        <v>1276</v>
      </c>
      <c r="F67" s="601">
        <v>138</v>
      </c>
      <c r="G67" s="601">
        <v>110</v>
      </c>
      <c r="H67" s="601">
        <v>148</v>
      </c>
      <c r="I67" s="601">
        <v>134</v>
      </c>
      <c r="J67" s="601">
        <v>105</v>
      </c>
      <c r="K67" s="601">
        <v>142</v>
      </c>
      <c r="L67" s="601">
        <v>183</v>
      </c>
      <c r="M67" s="601">
        <v>171</v>
      </c>
      <c r="N67" s="601">
        <v>186</v>
      </c>
      <c r="O67" s="601">
        <v>221</v>
      </c>
      <c r="P67" s="601">
        <v>176</v>
      </c>
      <c r="Q67" s="601">
        <v>145</v>
      </c>
      <c r="R67" s="601">
        <v>133</v>
      </c>
      <c r="S67" s="601">
        <v>142</v>
      </c>
      <c r="T67" s="586" t="s">
        <v>159</v>
      </c>
      <c r="U67" s="591"/>
      <c r="V67" s="601">
        <v>152</v>
      </c>
      <c r="W67" s="601">
        <v>100</v>
      </c>
      <c r="X67" s="601">
        <v>61</v>
      </c>
      <c r="Y67" s="601">
        <v>27</v>
      </c>
      <c r="Z67" s="601">
        <v>6</v>
      </c>
      <c r="AA67" s="601">
        <v>1</v>
      </c>
      <c r="AB67" s="601" t="s">
        <v>217</v>
      </c>
      <c r="AC67" s="601">
        <v>45</v>
      </c>
      <c r="AD67" s="599">
        <v>396</v>
      </c>
      <c r="AE67" s="599">
        <v>1596</v>
      </c>
      <c r="AF67" s="599">
        <v>489</v>
      </c>
      <c r="AG67" s="599">
        <v>195</v>
      </c>
      <c r="AH67" s="601">
        <v>34</v>
      </c>
      <c r="AI67" s="599">
        <v>103355</v>
      </c>
      <c r="AJ67" s="608">
        <v>42.158610000000003</v>
      </c>
    </row>
    <row r="68" spans="1:36">
      <c r="A68" s="586" t="s">
        <v>160</v>
      </c>
      <c r="B68" s="591"/>
      <c r="C68" s="599">
        <v>71</v>
      </c>
      <c r="D68" s="599">
        <v>35</v>
      </c>
      <c r="E68" s="599">
        <v>36</v>
      </c>
      <c r="F68" s="601">
        <v>1</v>
      </c>
      <c r="G68" s="601">
        <v>1</v>
      </c>
      <c r="H68" s="601">
        <v>3</v>
      </c>
      <c r="I68" s="601">
        <v>1</v>
      </c>
      <c r="J68" s="601">
        <v>4</v>
      </c>
      <c r="K68" s="601">
        <v>2</v>
      </c>
      <c r="L68" s="601">
        <v>4</v>
      </c>
      <c r="M68" s="601">
        <v>5</v>
      </c>
      <c r="N68" s="601">
        <v>4</v>
      </c>
      <c r="O68" s="601">
        <v>6</v>
      </c>
      <c r="P68" s="601">
        <v>3</v>
      </c>
      <c r="Q68" s="601">
        <v>4</v>
      </c>
      <c r="R68" s="601">
        <v>3</v>
      </c>
      <c r="S68" s="601">
        <v>10</v>
      </c>
      <c r="T68" s="586" t="s">
        <v>160</v>
      </c>
      <c r="U68" s="591"/>
      <c r="V68" s="601">
        <v>10</v>
      </c>
      <c r="W68" s="601">
        <v>3</v>
      </c>
      <c r="X68" s="601">
        <v>3</v>
      </c>
      <c r="Y68" s="601">
        <v>2</v>
      </c>
      <c r="Z68" s="601">
        <v>1</v>
      </c>
      <c r="AA68" s="601">
        <v>1</v>
      </c>
      <c r="AB68" s="601" t="s">
        <v>217</v>
      </c>
      <c r="AC68" s="601" t="s">
        <v>217</v>
      </c>
      <c r="AD68" s="601">
        <v>5</v>
      </c>
      <c r="AE68" s="601">
        <v>36</v>
      </c>
      <c r="AF68" s="601">
        <v>30</v>
      </c>
      <c r="AG68" s="601">
        <v>10</v>
      </c>
      <c r="AH68" s="601">
        <v>4</v>
      </c>
      <c r="AI68" s="599">
        <v>3758</v>
      </c>
      <c r="AJ68" s="608">
        <v>53.429580000000001</v>
      </c>
    </row>
    <row r="69" spans="1:36">
      <c r="A69" s="586" t="s">
        <v>163</v>
      </c>
      <c r="B69" s="591"/>
      <c r="C69" s="599">
        <v>1710</v>
      </c>
      <c r="D69" s="599">
        <v>828</v>
      </c>
      <c r="E69" s="599">
        <v>882</v>
      </c>
      <c r="F69" s="601">
        <v>41</v>
      </c>
      <c r="G69" s="601">
        <v>48</v>
      </c>
      <c r="H69" s="601">
        <v>53</v>
      </c>
      <c r="I69" s="601">
        <v>55</v>
      </c>
      <c r="J69" s="601">
        <v>68</v>
      </c>
      <c r="K69" s="601">
        <v>80</v>
      </c>
      <c r="L69" s="601">
        <v>77</v>
      </c>
      <c r="M69" s="601">
        <v>91</v>
      </c>
      <c r="N69" s="601">
        <v>106</v>
      </c>
      <c r="O69" s="601">
        <v>137</v>
      </c>
      <c r="P69" s="601">
        <v>108</v>
      </c>
      <c r="Q69" s="601">
        <v>111</v>
      </c>
      <c r="R69" s="601">
        <v>117</v>
      </c>
      <c r="S69" s="601">
        <v>125</v>
      </c>
      <c r="T69" s="586" t="s">
        <v>163</v>
      </c>
      <c r="U69" s="591"/>
      <c r="V69" s="601">
        <v>159</v>
      </c>
      <c r="W69" s="601">
        <v>105</v>
      </c>
      <c r="X69" s="601">
        <v>85</v>
      </c>
      <c r="Y69" s="601">
        <v>59</v>
      </c>
      <c r="Z69" s="601">
        <v>47</v>
      </c>
      <c r="AA69" s="601">
        <v>19</v>
      </c>
      <c r="AB69" s="601">
        <v>4</v>
      </c>
      <c r="AC69" s="601">
        <v>15</v>
      </c>
      <c r="AD69" s="601">
        <v>142</v>
      </c>
      <c r="AE69" s="601">
        <v>950</v>
      </c>
      <c r="AF69" s="601">
        <v>603</v>
      </c>
      <c r="AG69" s="601">
        <v>319</v>
      </c>
      <c r="AH69" s="601">
        <v>129</v>
      </c>
      <c r="AI69" s="599">
        <v>87992</v>
      </c>
      <c r="AJ69" s="608">
        <v>52.412680000000002</v>
      </c>
    </row>
    <row r="70" spans="1:36">
      <c r="A70" s="586" t="s">
        <v>162</v>
      </c>
      <c r="B70" s="591"/>
      <c r="C70" s="599">
        <v>1228</v>
      </c>
      <c r="D70" s="599">
        <v>599</v>
      </c>
      <c r="E70" s="599">
        <v>629</v>
      </c>
      <c r="F70" s="601">
        <v>36</v>
      </c>
      <c r="G70" s="601">
        <v>41</v>
      </c>
      <c r="H70" s="601">
        <v>41</v>
      </c>
      <c r="I70" s="601">
        <v>56</v>
      </c>
      <c r="J70" s="601">
        <v>40</v>
      </c>
      <c r="K70" s="601">
        <v>52</v>
      </c>
      <c r="L70" s="601">
        <v>48</v>
      </c>
      <c r="M70" s="601">
        <v>64</v>
      </c>
      <c r="N70" s="601">
        <v>69</v>
      </c>
      <c r="O70" s="601">
        <v>106</v>
      </c>
      <c r="P70" s="601">
        <v>84</v>
      </c>
      <c r="Q70" s="601">
        <v>82</v>
      </c>
      <c r="R70" s="601">
        <v>77</v>
      </c>
      <c r="S70" s="601">
        <v>100</v>
      </c>
      <c r="T70" s="586" t="s">
        <v>162</v>
      </c>
      <c r="U70" s="591"/>
      <c r="V70" s="601">
        <v>121</v>
      </c>
      <c r="W70" s="601">
        <v>74</v>
      </c>
      <c r="X70" s="601">
        <v>80</v>
      </c>
      <c r="Y70" s="601">
        <v>41</v>
      </c>
      <c r="Z70" s="601">
        <v>13</v>
      </c>
      <c r="AA70" s="601">
        <v>1</v>
      </c>
      <c r="AB70" s="601" t="s">
        <v>217</v>
      </c>
      <c r="AC70" s="601">
        <v>2</v>
      </c>
      <c r="AD70" s="601">
        <v>118</v>
      </c>
      <c r="AE70" s="601">
        <v>678</v>
      </c>
      <c r="AF70" s="601">
        <v>430</v>
      </c>
      <c r="AG70" s="601">
        <v>209</v>
      </c>
      <c r="AH70" s="601">
        <v>55</v>
      </c>
      <c r="AI70" s="599">
        <v>62235</v>
      </c>
      <c r="AJ70" s="608">
        <v>51.262639999999998</v>
      </c>
    </row>
    <row r="71" spans="1:36">
      <c r="A71" s="586" t="s">
        <v>134</v>
      </c>
      <c r="B71" s="591"/>
      <c r="C71" s="599">
        <v>1263</v>
      </c>
      <c r="D71" s="599">
        <v>632</v>
      </c>
      <c r="E71" s="599">
        <v>631</v>
      </c>
      <c r="F71" s="601">
        <v>31</v>
      </c>
      <c r="G71" s="601">
        <v>24</v>
      </c>
      <c r="H71" s="601">
        <v>40</v>
      </c>
      <c r="I71" s="601">
        <v>51</v>
      </c>
      <c r="J71" s="601">
        <v>64</v>
      </c>
      <c r="K71" s="601">
        <v>67</v>
      </c>
      <c r="L71" s="601">
        <v>53</v>
      </c>
      <c r="M71" s="601">
        <v>60</v>
      </c>
      <c r="N71" s="601">
        <v>63</v>
      </c>
      <c r="O71" s="601">
        <v>90</v>
      </c>
      <c r="P71" s="601">
        <v>76</v>
      </c>
      <c r="Q71" s="601">
        <v>86</v>
      </c>
      <c r="R71" s="601">
        <v>73</v>
      </c>
      <c r="S71" s="601">
        <v>88</v>
      </c>
      <c r="T71" s="586" t="s">
        <v>134</v>
      </c>
      <c r="U71" s="591"/>
      <c r="V71" s="601">
        <v>122</v>
      </c>
      <c r="W71" s="601">
        <v>65</v>
      </c>
      <c r="X71" s="601">
        <v>89</v>
      </c>
      <c r="Y71" s="601">
        <v>52</v>
      </c>
      <c r="Z71" s="601">
        <v>43</v>
      </c>
      <c r="AA71" s="601">
        <v>13</v>
      </c>
      <c r="AB71" s="601">
        <v>1</v>
      </c>
      <c r="AC71" s="601">
        <v>12</v>
      </c>
      <c r="AD71" s="601">
        <v>95</v>
      </c>
      <c r="AE71" s="601">
        <v>683</v>
      </c>
      <c r="AF71" s="601">
        <v>473</v>
      </c>
      <c r="AG71" s="601">
        <v>263</v>
      </c>
      <c r="AH71" s="601">
        <v>109</v>
      </c>
      <c r="AI71" s="599">
        <v>65726</v>
      </c>
      <c r="AJ71" s="608">
        <v>53.03877</v>
      </c>
    </row>
    <row r="72" spans="1:36">
      <c r="A72" s="586" t="s">
        <v>164</v>
      </c>
      <c r="B72" s="591"/>
      <c r="C72" s="599">
        <v>604</v>
      </c>
      <c r="D72" s="599">
        <v>294</v>
      </c>
      <c r="E72" s="599">
        <v>310</v>
      </c>
      <c r="F72" s="601">
        <v>9</v>
      </c>
      <c r="G72" s="601">
        <v>16</v>
      </c>
      <c r="H72" s="601">
        <v>18</v>
      </c>
      <c r="I72" s="601">
        <v>17</v>
      </c>
      <c r="J72" s="601">
        <v>22</v>
      </c>
      <c r="K72" s="601">
        <v>23</v>
      </c>
      <c r="L72" s="601">
        <v>12</v>
      </c>
      <c r="M72" s="601">
        <v>38</v>
      </c>
      <c r="N72" s="601">
        <v>28</v>
      </c>
      <c r="O72" s="601">
        <v>40</v>
      </c>
      <c r="P72" s="601">
        <v>37</v>
      </c>
      <c r="Q72" s="601">
        <v>32</v>
      </c>
      <c r="R72" s="601">
        <v>46</v>
      </c>
      <c r="S72" s="601">
        <v>58</v>
      </c>
      <c r="T72" s="586" t="s">
        <v>164</v>
      </c>
      <c r="U72" s="591"/>
      <c r="V72" s="601">
        <v>79</v>
      </c>
      <c r="W72" s="601">
        <v>38</v>
      </c>
      <c r="X72" s="601">
        <v>40</v>
      </c>
      <c r="Y72" s="601">
        <v>27</v>
      </c>
      <c r="Z72" s="601">
        <v>19</v>
      </c>
      <c r="AA72" s="601">
        <v>5</v>
      </c>
      <c r="AB72" s="601" t="s">
        <v>217</v>
      </c>
      <c r="AC72" s="601" t="s">
        <v>217</v>
      </c>
      <c r="AD72" s="601">
        <v>43</v>
      </c>
      <c r="AE72" s="601">
        <v>295</v>
      </c>
      <c r="AF72" s="601">
        <v>266</v>
      </c>
      <c r="AG72" s="601">
        <v>129</v>
      </c>
      <c r="AH72" s="601">
        <v>51</v>
      </c>
      <c r="AI72" s="599">
        <v>33554</v>
      </c>
      <c r="AJ72" s="608">
        <v>56.052979999999998</v>
      </c>
    </row>
    <row r="73" spans="1:36">
      <c r="A73" s="586" t="s">
        <v>165</v>
      </c>
      <c r="B73" s="591"/>
      <c r="C73" s="599">
        <v>634</v>
      </c>
      <c r="D73" s="599">
        <v>315</v>
      </c>
      <c r="E73" s="599">
        <v>319</v>
      </c>
      <c r="F73" s="601">
        <v>5</v>
      </c>
      <c r="G73" s="601">
        <v>21</v>
      </c>
      <c r="H73" s="601">
        <v>36</v>
      </c>
      <c r="I73" s="601">
        <v>35</v>
      </c>
      <c r="J73" s="601">
        <v>25</v>
      </c>
      <c r="K73" s="601">
        <v>14</v>
      </c>
      <c r="L73" s="601">
        <v>17</v>
      </c>
      <c r="M73" s="601">
        <v>32</v>
      </c>
      <c r="N73" s="601">
        <v>41</v>
      </c>
      <c r="O73" s="601">
        <v>54</v>
      </c>
      <c r="P73" s="601">
        <v>39</v>
      </c>
      <c r="Q73" s="601">
        <v>43</v>
      </c>
      <c r="R73" s="601">
        <v>39</v>
      </c>
      <c r="S73" s="601">
        <v>54</v>
      </c>
      <c r="T73" s="586" t="s">
        <v>165</v>
      </c>
      <c r="U73" s="591"/>
      <c r="V73" s="601">
        <v>77</v>
      </c>
      <c r="W73" s="601">
        <v>43</v>
      </c>
      <c r="X73" s="601">
        <v>32</v>
      </c>
      <c r="Y73" s="601">
        <v>16</v>
      </c>
      <c r="Z73" s="601">
        <v>7</v>
      </c>
      <c r="AA73" s="601">
        <v>2</v>
      </c>
      <c r="AB73" s="601" t="s">
        <v>217</v>
      </c>
      <c r="AC73" s="601">
        <v>2</v>
      </c>
      <c r="AD73" s="601">
        <v>62</v>
      </c>
      <c r="AE73" s="601">
        <v>339</v>
      </c>
      <c r="AF73" s="601">
        <v>231</v>
      </c>
      <c r="AG73" s="601">
        <v>100</v>
      </c>
      <c r="AH73" s="601">
        <v>25</v>
      </c>
      <c r="AI73" s="599">
        <v>32292</v>
      </c>
      <c r="AJ73" s="608">
        <v>51.594940000000001</v>
      </c>
    </row>
    <row r="74" spans="1:36">
      <c r="A74" s="586" t="s">
        <v>166</v>
      </c>
      <c r="B74" s="591"/>
      <c r="C74" s="599">
        <v>362</v>
      </c>
      <c r="D74" s="599">
        <v>185</v>
      </c>
      <c r="E74" s="599">
        <v>177</v>
      </c>
      <c r="F74" s="601">
        <v>8</v>
      </c>
      <c r="G74" s="601">
        <v>17</v>
      </c>
      <c r="H74" s="601">
        <v>12</v>
      </c>
      <c r="I74" s="601">
        <v>14</v>
      </c>
      <c r="J74" s="601">
        <v>13</v>
      </c>
      <c r="K74" s="601">
        <v>11</v>
      </c>
      <c r="L74" s="601">
        <v>18</v>
      </c>
      <c r="M74" s="601">
        <v>21</v>
      </c>
      <c r="N74" s="601">
        <v>19</v>
      </c>
      <c r="O74" s="601">
        <v>23</v>
      </c>
      <c r="P74" s="601">
        <v>26</v>
      </c>
      <c r="Q74" s="601">
        <v>30</v>
      </c>
      <c r="R74" s="601">
        <v>34</v>
      </c>
      <c r="S74" s="601">
        <v>34</v>
      </c>
      <c r="T74" s="586" t="s">
        <v>166</v>
      </c>
      <c r="U74" s="591"/>
      <c r="V74" s="601">
        <v>28</v>
      </c>
      <c r="W74" s="601">
        <v>19</v>
      </c>
      <c r="X74" s="601">
        <v>19</v>
      </c>
      <c r="Y74" s="601">
        <v>13</v>
      </c>
      <c r="Z74" s="601">
        <v>2</v>
      </c>
      <c r="AA74" s="601">
        <v>1</v>
      </c>
      <c r="AB74" s="601" t="s">
        <v>217</v>
      </c>
      <c r="AC74" s="601" t="s">
        <v>217</v>
      </c>
      <c r="AD74" s="601">
        <v>37</v>
      </c>
      <c r="AE74" s="601">
        <v>209</v>
      </c>
      <c r="AF74" s="601">
        <v>116</v>
      </c>
      <c r="AG74" s="601">
        <v>54</v>
      </c>
      <c r="AH74" s="601">
        <v>16</v>
      </c>
      <c r="AI74" s="599">
        <v>18178</v>
      </c>
      <c r="AJ74" s="608">
        <v>50.715470000000003</v>
      </c>
    </row>
    <row r="75" spans="1:36">
      <c r="A75" s="586" t="s">
        <v>167</v>
      </c>
      <c r="B75" s="591"/>
      <c r="C75" s="599">
        <v>482</v>
      </c>
      <c r="D75" s="599">
        <v>248</v>
      </c>
      <c r="E75" s="599">
        <v>234</v>
      </c>
      <c r="F75" s="601">
        <v>3</v>
      </c>
      <c r="G75" s="601">
        <v>9</v>
      </c>
      <c r="H75" s="601">
        <v>25</v>
      </c>
      <c r="I75" s="601">
        <v>13</v>
      </c>
      <c r="J75" s="601">
        <v>14</v>
      </c>
      <c r="K75" s="601">
        <v>15</v>
      </c>
      <c r="L75" s="601">
        <v>17</v>
      </c>
      <c r="M75" s="601">
        <v>20</v>
      </c>
      <c r="N75" s="601">
        <v>34</v>
      </c>
      <c r="O75" s="601">
        <v>26</v>
      </c>
      <c r="P75" s="601">
        <v>41</v>
      </c>
      <c r="Q75" s="601">
        <v>30</v>
      </c>
      <c r="R75" s="601">
        <v>38</v>
      </c>
      <c r="S75" s="601">
        <v>50</v>
      </c>
      <c r="T75" s="586" t="s">
        <v>167</v>
      </c>
      <c r="U75" s="591"/>
      <c r="V75" s="601">
        <v>59</v>
      </c>
      <c r="W75" s="601">
        <v>21</v>
      </c>
      <c r="X75" s="601">
        <v>39</v>
      </c>
      <c r="Y75" s="601">
        <v>14</v>
      </c>
      <c r="Z75" s="601">
        <v>6</v>
      </c>
      <c r="AA75" s="601">
        <v>3</v>
      </c>
      <c r="AB75" s="601" t="s">
        <v>217</v>
      </c>
      <c r="AC75" s="601">
        <v>5</v>
      </c>
      <c r="AD75" s="601">
        <v>37</v>
      </c>
      <c r="AE75" s="601">
        <v>248</v>
      </c>
      <c r="AF75" s="601">
        <v>192</v>
      </c>
      <c r="AG75" s="601">
        <v>83</v>
      </c>
      <c r="AH75" s="601">
        <v>23</v>
      </c>
      <c r="AI75" s="599">
        <v>25866</v>
      </c>
      <c r="AJ75" s="608">
        <v>54.726419999999997</v>
      </c>
    </row>
    <row r="76" spans="1:36">
      <c r="A76" s="586" t="s">
        <v>168</v>
      </c>
      <c r="B76" s="591"/>
      <c r="C76" s="599">
        <v>3414</v>
      </c>
      <c r="D76" s="599">
        <v>1705</v>
      </c>
      <c r="E76" s="599">
        <v>1709</v>
      </c>
      <c r="F76" s="601">
        <v>73</v>
      </c>
      <c r="G76" s="601">
        <v>113</v>
      </c>
      <c r="H76" s="601">
        <v>137</v>
      </c>
      <c r="I76" s="601">
        <v>155</v>
      </c>
      <c r="J76" s="601">
        <v>114</v>
      </c>
      <c r="K76" s="601">
        <v>118</v>
      </c>
      <c r="L76" s="601">
        <v>117</v>
      </c>
      <c r="M76" s="601">
        <v>207</v>
      </c>
      <c r="N76" s="601">
        <v>227</v>
      </c>
      <c r="O76" s="601">
        <v>218</v>
      </c>
      <c r="P76" s="601">
        <v>238</v>
      </c>
      <c r="Q76" s="601">
        <v>243</v>
      </c>
      <c r="R76" s="601">
        <v>252</v>
      </c>
      <c r="S76" s="601">
        <v>295</v>
      </c>
      <c r="T76" s="586" t="s">
        <v>168</v>
      </c>
      <c r="U76" s="591"/>
      <c r="V76" s="601">
        <v>324</v>
      </c>
      <c r="W76" s="601">
        <v>212</v>
      </c>
      <c r="X76" s="601">
        <v>173</v>
      </c>
      <c r="Y76" s="601">
        <v>118</v>
      </c>
      <c r="Z76" s="601">
        <v>52</v>
      </c>
      <c r="AA76" s="601">
        <v>8</v>
      </c>
      <c r="AB76" s="601">
        <v>1</v>
      </c>
      <c r="AC76" s="601">
        <v>19</v>
      </c>
      <c r="AD76" s="599">
        <v>323</v>
      </c>
      <c r="AE76" s="599">
        <v>1889</v>
      </c>
      <c r="AF76" s="599">
        <v>1183</v>
      </c>
      <c r="AG76" s="601">
        <v>564</v>
      </c>
      <c r="AH76" s="601">
        <v>179</v>
      </c>
      <c r="AI76" s="599">
        <v>173395</v>
      </c>
      <c r="AJ76" s="608">
        <v>51.573639999999997</v>
      </c>
    </row>
    <row r="77" spans="1:36">
      <c r="A77" s="586" t="s">
        <v>169</v>
      </c>
      <c r="B77" s="591"/>
      <c r="C77" s="599">
        <v>3462</v>
      </c>
      <c r="D77" s="599">
        <v>1680</v>
      </c>
      <c r="E77" s="599">
        <v>1782</v>
      </c>
      <c r="F77" s="601">
        <v>75</v>
      </c>
      <c r="G77" s="601">
        <v>104</v>
      </c>
      <c r="H77" s="601">
        <v>144</v>
      </c>
      <c r="I77" s="601">
        <v>314</v>
      </c>
      <c r="J77" s="601">
        <v>129</v>
      </c>
      <c r="K77" s="601">
        <v>100</v>
      </c>
      <c r="L77" s="601">
        <v>140</v>
      </c>
      <c r="M77" s="601">
        <v>171</v>
      </c>
      <c r="N77" s="601">
        <v>203</v>
      </c>
      <c r="O77" s="601">
        <v>275</v>
      </c>
      <c r="P77" s="601">
        <v>231</v>
      </c>
      <c r="Q77" s="601">
        <v>205</v>
      </c>
      <c r="R77" s="601">
        <v>202</v>
      </c>
      <c r="S77" s="601">
        <v>303</v>
      </c>
      <c r="T77" s="586" t="s">
        <v>169</v>
      </c>
      <c r="U77" s="591"/>
      <c r="V77" s="601">
        <v>358</v>
      </c>
      <c r="W77" s="601">
        <v>219</v>
      </c>
      <c r="X77" s="601">
        <v>128</v>
      </c>
      <c r="Y77" s="601">
        <v>90</v>
      </c>
      <c r="Z77" s="601">
        <v>39</v>
      </c>
      <c r="AA77" s="601">
        <v>17</v>
      </c>
      <c r="AB77" s="601">
        <v>2</v>
      </c>
      <c r="AC77" s="601">
        <v>13</v>
      </c>
      <c r="AD77" s="599">
        <v>323</v>
      </c>
      <c r="AE77" s="599">
        <v>1970</v>
      </c>
      <c r="AF77" s="599">
        <v>1156</v>
      </c>
      <c r="AG77" s="601">
        <v>495</v>
      </c>
      <c r="AH77" s="601">
        <v>148</v>
      </c>
      <c r="AI77" s="599">
        <v>168593</v>
      </c>
      <c r="AJ77" s="608">
        <v>49.381700000000002</v>
      </c>
    </row>
    <row r="78" spans="1:36">
      <c r="A78" s="586" t="s">
        <v>8</v>
      </c>
      <c r="B78" s="591"/>
      <c r="C78" s="599">
        <v>1515</v>
      </c>
      <c r="D78" s="599">
        <v>757</v>
      </c>
      <c r="E78" s="599">
        <v>758</v>
      </c>
      <c r="F78" s="601">
        <v>26</v>
      </c>
      <c r="G78" s="601">
        <v>45</v>
      </c>
      <c r="H78" s="601">
        <v>71</v>
      </c>
      <c r="I78" s="601">
        <v>60</v>
      </c>
      <c r="J78" s="601">
        <v>57</v>
      </c>
      <c r="K78" s="601">
        <v>46</v>
      </c>
      <c r="L78" s="601">
        <v>76</v>
      </c>
      <c r="M78" s="601">
        <v>74</v>
      </c>
      <c r="N78" s="601">
        <v>87</v>
      </c>
      <c r="O78" s="601">
        <v>90</v>
      </c>
      <c r="P78" s="601">
        <v>102</v>
      </c>
      <c r="Q78" s="601">
        <v>122</v>
      </c>
      <c r="R78" s="601">
        <v>135</v>
      </c>
      <c r="S78" s="601">
        <v>152</v>
      </c>
      <c r="T78" s="586" t="s">
        <v>8</v>
      </c>
      <c r="U78" s="591"/>
      <c r="V78" s="601">
        <v>124</v>
      </c>
      <c r="W78" s="601">
        <v>94</v>
      </c>
      <c r="X78" s="601">
        <v>60</v>
      </c>
      <c r="Y78" s="601">
        <v>55</v>
      </c>
      <c r="Z78" s="601">
        <v>33</v>
      </c>
      <c r="AA78" s="601">
        <v>6</v>
      </c>
      <c r="AB78" s="601" t="s">
        <v>217</v>
      </c>
      <c r="AC78" s="601" t="s">
        <v>217</v>
      </c>
      <c r="AD78" s="599">
        <v>142</v>
      </c>
      <c r="AE78" s="599">
        <v>849</v>
      </c>
      <c r="AF78" s="599">
        <v>524</v>
      </c>
      <c r="AG78" s="601">
        <v>248</v>
      </c>
      <c r="AH78" s="601">
        <v>94</v>
      </c>
      <c r="AI78" s="599">
        <v>78182</v>
      </c>
      <c r="AJ78" s="608">
        <v>52.10528</v>
      </c>
    </row>
    <row r="79" spans="1:36">
      <c r="A79" s="588" t="s">
        <v>170</v>
      </c>
      <c r="B79" s="593"/>
      <c r="C79" s="600">
        <v>294</v>
      </c>
      <c r="D79" s="600">
        <v>121</v>
      </c>
      <c r="E79" s="600">
        <v>173</v>
      </c>
      <c r="F79" s="604" t="s">
        <v>217</v>
      </c>
      <c r="G79" s="604">
        <v>2</v>
      </c>
      <c r="H79" s="604">
        <v>5</v>
      </c>
      <c r="I79" s="604">
        <v>7</v>
      </c>
      <c r="J79" s="604">
        <v>6</v>
      </c>
      <c r="K79" s="604">
        <v>8</v>
      </c>
      <c r="L79" s="604">
        <v>5</v>
      </c>
      <c r="M79" s="604">
        <v>5</v>
      </c>
      <c r="N79" s="604">
        <v>9</v>
      </c>
      <c r="O79" s="604">
        <v>10</v>
      </c>
      <c r="P79" s="604">
        <v>12</v>
      </c>
      <c r="Q79" s="604">
        <v>14</v>
      </c>
      <c r="R79" s="604">
        <v>20</v>
      </c>
      <c r="S79" s="604">
        <v>26</v>
      </c>
      <c r="T79" s="588" t="s">
        <v>170</v>
      </c>
      <c r="U79" s="593"/>
      <c r="V79" s="604">
        <v>28</v>
      </c>
      <c r="W79" s="604">
        <v>20</v>
      </c>
      <c r="X79" s="604">
        <v>41</v>
      </c>
      <c r="Y79" s="604">
        <v>35</v>
      </c>
      <c r="Z79" s="604">
        <v>32</v>
      </c>
      <c r="AA79" s="604">
        <v>7</v>
      </c>
      <c r="AB79" s="604">
        <v>2</v>
      </c>
      <c r="AC79" s="604" t="s">
        <v>217</v>
      </c>
      <c r="AD79" s="600">
        <v>7</v>
      </c>
      <c r="AE79" s="600">
        <v>96</v>
      </c>
      <c r="AF79" s="600">
        <v>191</v>
      </c>
      <c r="AG79" s="604">
        <v>137</v>
      </c>
      <c r="AH79" s="604">
        <v>76</v>
      </c>
      <c r="AI79" s="600">
        <v>19919</v>
      </c>
      <c r="AJ79" s="609">
        <v>68.2517</v>
      </c>
    </row>
    <row r="80" spans="1:36">
      <c r="A80" s="586" t="s">
        <v>219</v>
      </c>
      <c r="B80" s="591"/>
      <c r="C80" s="599">
        <v>6322</v>
      </c>
      <c r="D80" s="599">
        <v>3074</v>
      </c>
      <c r="E80" s="599">
        <v>3248</v>
      </c>
      <c r="F80" s="601">
        <v>321</v>
      </c>
      <c r="G80" s="601">
        <v>341</v>
      </c>
      <c r="H80" s="601">
        <v>311</v>
      </c>
      <c r="I80" s="601">
        <v>250</v>
      </c>
      <c r="J80" s="601">
        <v>265</v>
      </c>
      <c r="K80" s="601">
        <v>277</v>
      </c>
      <c r="L80" s="601">
        <v>360</v>
      </c>
      <c r="M80" s="601">
        <v>504</v>
      </c>
      <c r="N80" s="601">
        <v>455</v>
      </c>
      <c r="O80" s="601">
        <v>435</v>
      </c>
      <c r="P80" s="601">
        <v>347</v>
      </c>
      <c r="Q80" s="601">
        <v>368</v>
      </c>
      <c r="R80" s="601">
        <v>348</v>
      </c>
      <c r="S80" s="601">
        <v>421</v>
      </c>
      <c r="T80" s="586" t="s">
        <v>219</v>
      </c>
      <c r="U80" s="591"/>
      <c r="V80" s="601">
        <v>367</v>
      </c>
      <c r="W80" s="601">
        <v>334</v>
      </c>
      <c r="X80" s="601">
        <v>229</v>
      </c>
      <c r="Y80" s="601">
        <v>179</v>
      </c>
      <c r="Z80" s="601">
        <v>103</v>
      </c>
      <c r="AA80" s="601">
        <v>29</v>
      </c>
      <c r="AB80" s="601">
        <v>6</v>
      </c>
      <c r="AC80" s="601">
        <v>72</v>
      </c>
      <c r="AD80" s="599">
        <v>973</v>
      </c>
      <c r="AE80" s="599">
        <v>3609</v>
      </c>
      <c r="AF80" s="599">
        <v>1668</v>
      </c>
      <c r="AG80" s="601">
        <v>880</v>
      </c>
      <c r="AH80" s="601">
        <v>317</v>
      </c>
      <c r="AI80" s="599">
        <v>282087</v>
      </c>
      <c r="AJ80" s="608">
        <v>45.633920000000003</v>
      </c>
    </row>
    <row r="81" spans="1:36">
      <c r="A81" s="586" t="s">
        <v>161</v>
      </c>
      <c r="B81" s="591"/>
      <c r="C81" s="599">
        <v>840</v>
      </c>
      <c r="D81" s="599">
        <v>418</v>
      </c>
      <c r="E81" s="599">
        <v>422</v>
      </c>
      <c r="F81" s="601">
        <v>25</v>
      </c>
      <c r="G81" s="601">
        <v>34</v>
      </c>
      <c r="H81" s="601">
        <v>27</v>
      </c>
      <c r="I81" s="601">
        <v>40</v>
      </c>
      <c r="J81" s="601">
        <v>32</v>
      </c>
      <c r="K81" s="601">
        <v>17</v>
      </c>
      <c r="L81" s="601">
        <v>41</v>
      </c>
      <c r="M81" s="601">
        <v>46</v>
      </c>
      <c r="N81" s="601">
        <v>45</v>
      </c>
      <c r="O81" s="601">
        <v>65</v>
      </c>
      <c r="P81" s="601">
        <v>54</v>
      </c>
      <c r="Q81" s="601">
        <v>59</v>
      </c>
      <c r="R81" s="601">
        <v>63</v>
      </c>
      <c r="S81" s="601">
        <v>89</v>
      </c>
      <c r="T81" s="586" t="s">
        <v>161</v>
      </c>
      <c r="U81" s="591"/>
      <c r="V81" s="601">
        <v>85</v>
      </c>
      <c r="W81" s="601">
        <v>43</v>
      </c>
      <c r="X81" s="601">
        <v>33</v>
      </c>
      <c r="Y81" s="601">
        <v>22</v>
      </c>
      <c r="Z81" s="601">
        <v>13</v>
      </c>
      <c r="AA81" s="601">
        <v>3</v>
      </c>
      <c r="AB81" s="601">
        <v>2</v>
      </c>
      <c r="AC81" s="601">
        <v>2</v>
      </c>
      <c r="AD81" s="601">
        <v>86</v>
      </c>
      <c r="AE81" s="601">
        <v>462</v>
      </c>
      <c r="AF81" s="601">
        <v>290</v>
      </c>
      <c r="AG81" s="601">
        <v>116</v>
      </c>
      <c r="AH81" s="601">
        <v>40</v>
      </c>
      <c r="AI81" s="599">
        <v>42205</v>
      </c>
      <c r="AJ81" s="608">
        <v>50.863959999999999</v>
      </c>
    </row>
    <row r="82" spans="1:36">
      <c r="A82" s="586" t="s">
        <v>228</v>
      </c>
      <c r="B82" s="591"/>
      <c r="C82" s="599">
        <v>1453</v>
      </c>
      <c r="D82" s="599">
        <v>716</v>
      </c>
      <c r="E82" s="599">
        <v>737</v>
      </c>
      <c r="F82" s="601">
        <v>46</v>
      </c>
      <c r="G82" s="601">
        <v>49</v>
      </c>
      <c r="H82" s="601">
        <v>62</v>
      </c>
      <c r="I82" s="601">
        <v>82</v>
      </c>
      <c r="J82" s="601">
        <v>44</v>
      </c>
      <c r="K82" s="601">
        <v>53</v>
      </c>
      <c r="L82" s="601">
        <v>74</v>
      </c>
      <c r="M82" s="601">
        <v>64</v>
      </c>
      <c r="N82" s="601">
        <v>100</v>
      </c>
      <c r="O82" s="601">
        <v>121</v>
      </c>
      <c r="P82" s="601">
        <v>98</v>
      </c>
      <c r="Q82" s="601">
        <v>93</v>
      </c>
      <c r="R82" s="601">
        <v>92</v>
      </c>
      <c r="S82" s="601">
        <v>144</v>
      </c>
      <c r="T82" s="586" t="s">
        <v>228</v>
      </c>
      <c r="U82" s="591"/>
      <c r="V82" s="601">
        <v>115</v>
      </c>
      <c r="W82" s="601">
        <v>77</v>
      </c>
      <c r="X82" s="601">
        <v>49</v>
      </c>
      <c r="Y82" s="601">
        <v>42</v>
      </c>
      <c r="Z82" s="601">
        <v>20</v>
      </c>
      <c r="AA82" s="601">
        <v>9</v>
      </c>
      <c r="AB82" s="601" t="s">
        <v>217</v>
      </c>
      <c r="AC82" s="601">
        <v>19</v>
      </c>
      <c r="AD82" s="601">
        <v>157</v>
      </c>
      <c r="AE82" s="601">
        <v>821</v>
      </c>
      <c r="AF82" s="601">
        <v>456</v>
      </c>
      <c r="AG82" s="601">
        <v>197</v>
      </c>
      <c r="AH82" s="601">
        <v>71</v>
      </c>
      <c r="AI82" s="599">
        <v>69893</v>
      </c>
      <c r="AJ82" s="608">
        <v>49.239890000000003</v>
      </c>
    </row>
    <row r="83" spans="1:36">
      <c r="A83" s="586" t="s">
        <v>129</v>
      </c>
      <c r="B83" s="591"/>
      <c r="C83" s="599">
        <v>725</v>
      </c>
      <c r="D83" s="599">
        <v>366</v>
      </c>
      <c r="E83" s="599">
        <v>359</v>
      </c>
      <c r="F83" s="601">
        <v>19</v>
      </c>
      <c r="G83" s="601">
        <v>22</v>
      </c>
      <c r="H83" s="601">
        <v>21</v>
      </c>
      <c r="I83" s="601">
        <v>36</v>
      </c>
      <c r="J83" s="601">
        <v>33</v>
      </c>
      <c r="K83" s="601">
        <v>31</v>
      </c>
      <c r="L83" s="601">
        <v>36</v>
      </c>
      <c r="M83" s="601">
        <v>35</v>
      </c>
      <c r="N83" s="601">
        <v>49</v>
      </c>
      <c r="O83" s="601">
        <v>56</v>
      </c>
      <c r="P83" s="601">
        <v>51</v>
      </c>
      <c r="Q83" s="601">
        <v>42</v>
      </c>
      <c r="R83" s="601">
        <v>49</v>
      </c>
      <c r="S83" s="601">
        <v>78</v>
      </c>
      <c r="T83" s="586" t="s">
        <v>129</v>
      </c>
      <c r="U83" s="591"/>
      <c r="V83" s="601">
        <v>58</v>
      </c>
      <c r="W83" s="601">
        <v>40</v>
      </c>
      <c r="X83" s="601">
        <v>24</v>
      </c>
      <c r="Y83" s="601">
        <v>19</v>
      </c>
      <c r="Z83" s="601">
        <v>12</v>
      </c>
      <c r="AA83" s="601">
        <v>2</v>
      </c>
      <c r="AB83" s="601">
        <v>1</v>
      </c>
      <c r="AC83" s="601">
        <v>11</v>
      </c>
      <c r="AD83" s="601">
        <v>62</v>
      </c>
      <c r="AE83" s="601">
        <v>418</v>
      </c>
      <c r="AF83" s="601">
        <v>234</v>
      </c>
      <c r="AG83" s="601">
        <v>98</v>
      </c>
      <c r="AH83" s="601">
        <v>34</v>
      </c>
      <c r="AI83" s="599">
        <v>35306</v>
      </c>
      <c r="AJ83" s="608">
        <v>49.948180000000001</v>
      </c>
    </row>
    <row r="84" spans="1:36">
      <c r="A84" s="586" t="s">
        <v>229</v>
      </c>
      <c r="B84" s="591"/>
      <c r="C84" s="599">
        <v>4177</v>
      </c>
      <c r="D84" s="599">
        <v>2033</v>
      </c>
      <c r="E84" s="599">
        <v>2144</v>
      </c>
      <c r="F84" s="601">
        <v>117</v>
      </c>
      <c r="G84" s="601">
        <v>159</v>
      </c>
      <c r="H84" s="601">
        <v>190</v>
      </c>
      <c r="I84" s="601">
        <v>205</v>
      </c>
      <c r="J84" s="601">
        <v>132</v>
      </c>
      <c r="K84" s="601">
        <v>132</v>
      </c>
      <c r="L84" s="601">
        <v>191</v>
      </c>
      <c r="M84" s="601">
        <v>227</v>
      </c>
      <c r="N84" s="601">
        <v>256</v>
      </c>
      <c r="O84" s="601">
        <v>301</v>
      </c>
      <c r="P84" s="601">
        <v>271</v>
      </c>
      <c r="Q84" s="601">
        <v>279</v>
      </c>
      <c r="R84" s="601">
        <v>273</v>
      </c>
      <c r="S84" s="601">
        <v>340</v>
      </c>
      <c r="T84" s="586" t="s">
        <v>229</v>
      </c>
      <c r="U84" s="591"/>
      <c r="V84" s="601">
        <v>372</v>
      </c>
      <c r="W84" s="601">
        <v>256</v>
      </c>
      <c r="X84" s="601">
        <v>196</v>
      </c>
      <c r="Y84" s="601">
        <v>161</v>
      </c>
      <c r="Z84" s="601">
        <v>73</v>
      </c>
      <c r="AA84" s="601">
        <v>24</v>
      </c>
      <c r="AB84" s="601">
        <v>3</v>
      </c>
      <c r="AC84" s="601">
        <v>19</v>
      </c>
      <c r="AD84" s="599">
        <v>466</v>
      </c>
      <c r="AE84" s="599">
        <v>2267</v>
      </c>
      <c r="AF84" s="599">
        <v>1425</v>
      </c>
      <c r="AG84" s="601">
        <v>713</v>
      </c>
      <c r="AH84" s="601">
        <v>261</v>
      </c>
      <c r="AI84" s="599">
        <v>208688</v>
      </c>
      <c r="AJ84" s="608">
        <v>50.689509999999999</v>
      </c>
    </row>
    <row r="85" spans="1:36">
      <c r="A85" s="586" t="s">
        <v>57</v>
      </c>
      <c r="B85" s="591"/>
      <c r="C85" s="599">
        <v>1524</v>
      </c>
      <c r="D85" s="599">
        <v>753</v>
      </c>
      <c r="E85" s="599">
        <v>771</v>
      </c>
      <c r="F85" s="601">
        <v>29</v>
      </c>
      <c r="G85" s="601">
        <v>32</v>
      </c>
      <c r="H85" s="601">
        <v>49</v>
      </c>
      <c r="I85" s="601">
        <v>68</v>
      </c>
      <c r="J85" s="601">
        <v>38</v>
      </c>
      <c r="K85" s="601">
        <v>43</v>
      </c>
      <c r="L85" s="601">
        <v>56</v>
      </c>
      <c r="M85" s="601">
        <v>80</v>
      </c>
      <c r="N85" s="601">
        <v>91</v>
      </c>
      <c r="O85" s="601">
        <v>96</v>
      </c>
      <c r="P85" s="601">
        <v>97</v>
      </c>
      <c r="Q85" s="601">
        <v>100</v>
      </c>
      <c r="R85" s="601">
        <v>122</v>
      </c>
      <c r="S85" s="601">
        <v>160</v>
      </c>
      <c r="T85" s="586" t="s">
        <v>57</v>
      </c>
      <c r="U85" s="591"/>
      <c r="V85" s="601">
        <v>155</v>
      </c>
      <c r="W85" s="601">
        <v>110</v>
      </c>
      <c r="X85" s="601">
        <v>78</v>
      </c>
      <c r="Y85" s="601">
        <v>82</v>
      </c>
      <c r="Z85" s="601">
        <v>26</v>
      </c>
      <c r="AA85" s="601">
        <v>6</v>
      </c>
      <c r="AB85" s="601">
        <v>1</v>
      </c>
      <c r="AC85" s="601">
        <v>5</v>
      </c>
      <c r="AD85" s="599">
        <v>110</v>
      </c>
      <c r="AE85" s="599">
        <v>791</v>
      </c>
      <c r="AF85" s="599">
        <v>618</v>
      </c>
      <c r="AG85" s="601">
        <v>303</v>
      </c>
      <c r="AH85" s="601">
        <v>115</v>
      </c>
      <c r="AI85" s="599">
        <v>82406</v>
      </c>
      <c r="AJ85" s="608">
        <v>54.750160000000001</v>
      </c>
    </row>
    <row r="86" spans="1:36">
      <c r="A86" s="586" t="s">
        <v>230</v>
      </c>
      <c r="B86" s="591"/>
      <c r="C86" s="599">
        <v>636</v>
      </c>
      <c r="D86" s="599">
        <v>322</v>
      </c>
      <c r="E86" s="599">
        <v>314</v>
      </c>
      <c r="F86" s="601">
        <v>15</v>
      </c>
      <c r="G86" s="601">
        <v>16</v>
      </c>
      <c r="H86" s="601">
        <v>29</v>
      </c>
      <c r="I86" s="601">
        <v>24</v>
      </c>
      <c r="J86" s="601">
        <v>18</v>
      </c>
      <c r="K86" s="601">
        <v>22</v>
      </c>
      <c r="L86" s="601">
        <v>35</v>
      </c>
      <c r="M86" s="601">
        <v>32</v>
      </c>
      <c r="N86" s="601">
        <v>36</v>
      </c>
      <c r="O86" s="601">
        <v>46</v>
      </c>
      <c r="P86" s="601">
        <v>41</v>
      </c>
      <c r="Q86" s="601">
        <v>54</v>
      </c>
      <c r="R86" s="601">
        <v>55</v>
      </c>
      <c r="S86" s="601">
        <v>46</v>
      </c>
      <c r="T86" s="586" t="s">
        <v>230</v>
      </c>
      <c r="U86" s="591"/>
      <c r="V86" s="601">
        <v>61</v>
      </c>
      <c r="W86" s="601">
        <v>40</v>
      </c>
      <c r="X86" s="601">
        <v>23</v>
      </c>
      <c r="Y86" s="601">
        <v>21</v>
      </c>
      <c r="Z86" s="601">
        <v>14</v>
      </c>
      <c r="AA86" s="601">
        <v>1</v>
      </c>
      <c r="AB86" s="601" t="s">
        <v>217</v>
      </c>
      <c r="AC86" s="601">
        <v>7</v>
      </c>
      <c r="AD86" s="599">
        <v>60</v>
      </c>
      <c r="AE86" s="599">
        <v>363</v>
      </c>
      <c r="AF86" s="599">
        <v>206</v>
      </c>
      <c r="AG86" s="601">
        <v>99</v>
      </c>
      <c r="AH86" s="601">
        <v>36</v>
      </c>
      <c r="AI86" s="599">
        <v>32058</v>
      </c>
      <c r="AJ86" s="608">
        <v>51.466610000000003</v>
      </c>
    </row>
    <row r="87" spans="1:36">
      <c r="A87" s="586" t="s">
        <v>69</v>
      </c>
      <c r="B87" s="591"/>
      <c r="C87" s="599">
        <v>1039</v>
      </c>
      <c r="D87" s="599">
        <v>513</v>
      </c>
      <c r="E87" s="599">
        <v>526</v>
      </c>
      <c r="F87" s="601">
        <v>24</v>
      </c>
      <c r="G87" s="601">
        <v>36</v>
      </c>
      <c r="H87" s="601">
        <v>35</v>
      </c>
      <c r="I87" s="601">
        <v>34</v>
      </c>
      <c r="J87" s="601">
        <v>37</v>
      </c>
      <c r="K87" s="601">
        <v>17</v>
      </c>
      <c r="L87" s="601">
        <v>49</v>
      </c>
      <c r="M87" s="601">
        <v>58</v>
      </c>
      <c r="N87" s="601">
        <v>45</v>
      </c>
      <c r="O87" s="601">
        <v>71</v>
      </c>
      <c r="P87" s="601">
        <v>63</v>
      </c>
      <c r="Q87" s="601">
        <v>63</v>
      </c>
      <c r="R87" s="601">
        <v>94</v>
      </c>
      <c r="S87" s="601">
        <v>112</v>
      </c>
      <c r="T87" s="586" t="s">
        <v>69</v>
      </c>
      <c r="U87" s="591"/>
      <c r="V87" s="601">
        <v>106</v>
      </c>
      <c r="W87" s="601">
        <v>87</v>
      </c>
      <c r="X87" s="601">
        <v>46</v>
      </c>
      <c r="Y87" s="601">
        <v>40</v>
      </c>
      <c r="Z87" s="601">
        <v>20</v>
      </c>
      <c r="AA87" s="601">
        <v>2</v>
      </c>
      <c r="AB87" s="601" t="s">
        <v>217</v>
      </c>
      <c r="AC87" s="601" t="s">
        <v>217</v>
      </c>
      <c r="AD87" s="599">
        <v>95</v>
      </c>
      <c r="AE87" s="599">
        <v>531</v>
      </c>
      <c r="AF87" s="599">
        <v>413</v>
      </c>
      <c r="AG87" s="601">
        <v>195</v>
      </c>
      <c r="AH87" s="601">
        <v>62</v>
      </c>
      <c r="AI87" s="599">
        <v>55246</v>
      </c>
      <c r="AJ87" s="608">
        <v>53.672280000000001</v>
      </c>
    </row>
    <row r="88" spans="1:36">
      <c r="A88" s="586" t="s">
        <v>232</v>
      </c>
      <c r="B88" s="591"/>
      <c r="C88" s="599">
        <v>600</v>
      </c>
      <c r="D88" s="599">
        <v>289</v>
      </c>
      <c r="E88" s="599">
        <v>311</v>
      </c>
      <c r="F88" s="601">
        <v>14</v>
      </c>
      <c r="G88" s="601">
        <v>19</v>
      </c>
      <c r="H88" s="601">
        <v>26</v>
      </c>
      <c r="I88" s="601">
        <v>36</v>
      </c>
      <c r="J88" s="601">
        <v>20</v>
      </c>
      <c r="K88" s="601">
        <v>23</v>
      </c>
      <c r="L88" s="601">
        <v>24</v>
      </c>
      <c r="M88" s="601">
        <v>24</v>
      </c>
      <c r="N88" s="601">
        <v>44</v>
      </c>
      <c r="O88" s="601">
        <v>38</v>
      </c>
      <c r="P88" s="601">
        <v>37</v>
      </c>
      <c r="Q88" s="601">
        <v>40</v>
      </c>
      <c r="R88" s="601">
        <v>43</v>
      </c>
      <c r="S88" s="601">
        <v>72</v>
      </c>
      <c r="T88" s="586" t="s">
        <v>232</v>
      </c>
      <c r="U88" s="591"/>
      <c r="V88" s="601">
        <v>43</v>
      </c>
      <c r="W88" s="601">
        <v>44</v>
      </c>
      <c r="X88" s="601">
        <v>28</v>
      </c>
      <c r="Y88" s="601">
        <v>17</v>
      </c>
      <c r="Z88" s="601">
        <v>5</v>
      </c>
      <c r="AA88" s="601">
        <v>2</v>
      </c>
      <c r="AB88" s="601">
        <v>1</v>
      </c>
      <c r="AC88" s="601" t="s">
        <v>217</v>
      </c>
      <c r="AD88" s="599">
        <v>59</v>
      </c>
      <c r="AE88" s="599">
        <v>329</v>
      </c>
      <c r="AF88" s="599">
        <v>212</v>
      </c>
      <c r="AG88" s="601">
        <v>97</v>
      </c>
      <c r="AH88" s="601">
        <v>25</v>
      </c>
      <c r="AI88" s="599">
        <v>30145</v>
      </c>
      <c r="AJ88" s="608">
        <v>50.741669999999999</v>
      </c>
    </row>
    <row r="89" spans="1:36">
      <c r="A89" s="586" t="s">
        <v>233</v>
      </c>
      <c r="B89" s="591"/>
      <c r="C89" s="599">
        <v>609</v>
      </c>
      <c r="D89" s="599">
        <v>294</v>
      </c>
      <c r="E89" s="599">
        <v>315</v>
      </c>
      <c r="F89" s="601">
        <v>10</v>
      </c>
      <c r="G89" s="601">
        <v>27</v>
      </c>
      <c r="H89" s="601">
        <v>22</v>
      </c>
      <c r="I89" s="601">
        <v>30</v>
      </c>
      <c r="J89" s="601">
        <v>17</v>
      </c>
      <c r="K89" s="601">
        <v>16</v>
      </c>
      <c r="L89" s="601">
        <v>23</v>
      </c>
      <c r="M89" s="601">
        <v>24</v>
      </c>
      <c r="N89" s="601">
        <v>27</v>
      </c>
      <c r="O89" s="601">
        <v>43</v>
      </c>
      <c r="P89" s="601">
        <v>41</v>
      </c>
      <c r="Q89" s="601">
        <v>39</v>
      </c>
      <c r="R89" s="601">
        <v>50</v>
      </c>
      <c r="S89" s="601">
        <v>65</v>
      </c>
      <c r="T89" s="586" t="s">
        <v>233</v>
      </c>
      <c r="U89" s="591"/>
      <c r="V89" s="601">
        <v>65</v>
      </c>
      <c r="W89" s="601">
        <v>41</v>
      </c>
      <c r="X89" s="601">
        <v>32</v>
      </c>
      <c r="Y89" s="601">
        <v>22</v>
      </c>
      <c r="Z89" s="601">
        <v>12</v>
      </c>
      <c r="AA89" s="601">
        <v>3</v>
      </c>
      <c r="AB89" s="601" t="s">
        <v>217</v>
      </c>
      <c r="AC89" s="601" t="s">
        <v>217</v>
      </c>
      <c r="AD89" s="599">
        <v>59</v>
      </c>
      <c r="AE89" s="599">
        <v>310</v>
      </c>
      <c r="AF89" s="599">
        <v>240</v>
      </c>
      <c r="AG89" s="601">
        <v>110</v>
      </c>
      <c r="AH89" s="601">
        <v>37</v>
      </c>
      <c r="AI89" s="599">
        <v>32098</v>
      </c>
      <c r="AJ89" s="608">
        <v>53.20608</v>
      </c>
    </row>
    <row r="90" spans="1:36" ht="12.75" customHeight="1">
      <c r="A90" s="587" t="s">
        <v>39</v>
      </c>
      <c r="B90" s="592"/>
      <c r="C90" s="598">
        <v>963</v>
      </c>
      <c r="D90" s="598">
        <v>497</v>
      </c>
      <c r="E90" s="598">
        <v>466</v>
      </c>
      <c r="F90" s="603">
        <v>16</v>
      </c>
      <c r="G90" s="603">
        <v>35</v>
      </c>
      <c r="H90" s="603">
        <v>33</v>
      </c>
      <c r="I90" s="603">
        <v>48</v>
      </c>
      <c r="J90" s="603">
        <v>27</v>
      </c>
      <c r="K90" s="603">
        <v>36</v>
      </c>
      <c r="L90" s="603">
        <v>40</v>
      </c>
      <c r="M90" s="603">
        <v>37</v>
      </c>
      <c r="N90" s="603">
        <v>64</v>
      </c>
      <c r="O90" s="603">
        <v>67</v>
      </c>
      <c r="P90" s="603">
        <v>72</v>
      </c>
      <c r="Q90" s="603">
        <v>65</v>
      </c>
      <c r="R90" s="603">
        <v>67</v>
      </c>
      <c r="S90" s="603">
        <v>106</v>
      </c>
      <c r="T90" s="587" t="s">
        <v>39</v>
      </c>
      <c r="U90" s="592"/>
      <c r="V90" s="603">
        <v>80</v>
      </c>
      <c r="W90" s="603">
        <v>71</v>
      </c>
      <c r="X90" s="603">
        <v>55</v>
      </c>
      <c r="Y90" s="603">
        <v>30</v>
      </c>
      <c r="Z90" s="603">
        <v>12</v>
      </c>
      <c r="AA90" s="603">
        <v>1</v>
      </c>
      <c r="AB90" s="603" t="s">
        <v>217</v>
      </c>
      <c r="AC90" s="603">
        <v>1</v>
      </c>
      <c r="AD90" s="598">
        <v>84</v>
      </c>
      <c r="AE90" s="598">
        <v>523</v>
      </c>
      <c r="AF90" s="598">
        <v>355</v>
      </c>
      <c r="AG90" s="603">
        <v>169</v>
      </c>
      <c r="AH90" s="603">
        <v>43</v>
      </c>
      <c r="AI90" s="598">
        <v>49779</v>
      </c>
      <c r="AJ90" s="607">
        <v>52.24532</v>
      </c>
    </row>
    <row r="91" spans="1:36">
      <c r="A91" s="583" t="s">
        <v>227</v>
      </c>
      <c r="B91" s="589" t="s">
        <v>261</v>
      </c>
      <c r="C91" s="583" t="s">
        <v>265</v>
      </c>
      <c r="D91" s="589" t="s">
        <v>58</v>
      </c>
      <c r="E91" s="589" t="s">
        <v>60</v>
      </c>
      <c r="F91" s="589" t="s">
        <v>145</v>
      </c>
      <c r="G91" s="589" t="s">
        <v>250</v>
      </c>
      <c r="H91" s="589" t="s">
        <v>122</v>
      </c>
      <c r="I91" s="589" t="s">
        <v>266</v>
      </c>
      <c r="J91" s="589" t="s">
        <v>264</v>
      </c>
      <c r="K91" s="589" t="s">
        <v>267</v>
      </c>
      <c r="L91" s="589" t="s">
        <v>268</v>
      </c>
      <c r="M91" s="589" t="s">
        <v>269</v>
      </c>
      <c r="N91" s="589" t="s">
        <v>270</v>
      </c>
      <c r="O91" s="589" t="s">
        <v>272</v>
      </c>
      <c r="P91" s="589" t="s">
        <v>273</v>
      </c>
      <c r="Q91" s="589" t="s">
        <v>224</v>
      </c>
      <c r="R91" s="589" t="s">
        <v>274</v>
      </c>
      <c r="S91" s="589" t="s">
        <v>275</v>
      </c>
      <c r="T91" s="583" t="s">
        <v>227</v>
      </c>
      <c r="U91" s="589" t="s">
        <v>261</v>
      </c>
      <c r="V91" s="589" t="s">
        <v>277</v>
      </c>
      <c r="W91" s="589" t="s">
        <v>248</v>
      </c>
      <c r="X91" s="589" t="s">
        <v>278</v>
      </c>
      <c r="Y91" s="589" t="s">
        <v>279</v>
      </c>
      <c r="Z91" s="589" t="s">
        <v>280</v>
      </c>
      <c r="AA91" s="589" t="s">
        <v>53</v>
      </c>
      <c r="AB91" s="589" t="s">
        <v>281</v>
      </c>
      <c r="AC91" s="589" t="s">
        <v>282</v>
      </c>
      <c r="AD91" s="589" t="s">
        <v>115</v>
      </c>
      <c r="AE91" s="589" t="s">
        <v>27</v>
      </c>
      <c r="AF91" s="589" t="s">
        <v>283</v>
      </c>
      <c r="AG91" s="589" t="s">
        <v>284</v>
      </c>
      <c r="AH91" s="589" t="s">
        <v>285</v>
      </c>
      <c r="AI91" s="589" t="s">
        <v>286</v>
      </c>
      <c r="AJ91" s="589" t="s">
        <v>38</v>
      </c>
    </row>
    <row r="92" spans="1:36">
      <c r="A92" s="586" t="s">
        <v>234</v>
      </c>
      <c r="B92" s="591"/>
      <c r="C92" s="599">
        <v>160</v>
      </c>
      <c r="D92" s="599">
        <v>80</v>
      </c>
      <c r="E92" s="599">
        <v>80</v>
      </c>
      <c r="F92" s="601">
        <v>4</v>
      </c>
      <c r="G92" s="601">
        <v>5</v>
      </c>
      <c r="H92" s="601">
        <v>5</v>
      </c>
      <c r="I92" s="601">
        <v>7</v>
      </c>
      <c r="J92" s="601">
        <v>3</v>
      </c>
      <c r="K92" s="601">
        <v>1</v>
      </c>
      <c r="L92" s="601">
        <v>6</v>
      </c>
      <c r="M92" s="601">
        <v>9</v>
      </c>
      <c r="N92" s="601">
        <v>9</v>
      </c>
      <c r="O92" s="601">
        <v>17</v>
      </c>
      <c r="P92" s="601">
        <v>5</v>
      </c>
      <c r="Q92" s="601">
        <v>7</v>
      </c>
      <c r="R92" s="601">
        <v>11</v>
      </c>
      <c r="S92" s="601">
        <v>22</v>
      </c>
      <c r="T92" s="586" t="s">
        <v>234</v>
      </c>
      <c r="U92" s="591"/>
      <c r="V92" s="601">
        <v>25</v>
      </c>
      <c r="W92" s="601">
        <v>8</v>
      </c>
      <c r="X92" s="601">
        <v>9</v>
      </c>
      <c r="Y92" s="601">
        <v>2</v>
      </c>
      <c r="Z92" s="601">
        <v>5</v>
      </c>
      <c r="AA92" s="601" t="s">
        <v>217</v>
      </c>
      <c r="AB92" s="601" t="s">
        <v>217</v>
      </c>
      <c r="AC92" s="601" t="s">
        <v>217</v>
      </c>
      <c r="AD92" s="601">
        <v>14</v>
      </c>
      <c r="AE92" s="601">
        <v>75</v>
      </c>
      <c r="AF92" s="601">
        <v>71</v>
      </c>
      <c r="AG92" s="601">
        <v>24</v>
      </c>
      <c r="AH92" s="601">
        <v>7</v>
      </c>
      <c r="AI92" s="599">
        <v>8585</v>
      </c>
      <c r="AJ92" s="608">
        <v>54.15625</v>
      </c>
    </row>
    <row r="93" spans="1:36">
      <c r="A93" s="586" t="s">
        <v>65</v>
      </c>
      <c r="B93" s="591"/>
      <c r="C93" s="599">
        <v>292</v>
      </c>
      <c r="D93" s="599">
        <v>136</v>
      </c>
      <c r="E93" s="599">
        <v>156</v>
      </c>
      <c r="F93" s="601">
        <v>3</v>
      </c>
      <c r="G93" s="601">
        <v>10</v>
      </c>
      <c r="H93" s="601">
        <v>8</v>
      </c>
      <c r="I93" s="601">
        <v>1</v>
      </c>
      <c r="J93" s="601">
        <v>1</v>
      </c>
      <c r="K93" s="601">
        <v>6</v>
      </c>
      <c r="L93" s="601">
        <v>10</v>
      </c>
      <c r="M93" s="601">
        <v>11</v>
      </c>
      <c r="N93" s="601">
        <v>6</v>
      </c>
      <c r="O93" s="601">
        <v>15</v>
      </c>
      <c r="P93" s="601">
        <v>7</v>
      </c>
      <c r="Q93" s="601">
        <v>23</v>
      </c>
      <c r="R93" s="601">
        <v>33</v>
      </c>
      <c r="S93" s="601">
        <v>33</v>
      </c>
      <c r="T93" s="586" t="s">
        <v>65</v>
      </c>
      <c r="U93" s="591"/>
      <c r="V93" s="601">
        <v>26</v>
      </c>
      <c r="W93" s="601">
        <v>19</v>
      </c>
      <c r="X93" s="601">
        <v>17</v>
      </c>
      <c r="Y93" s="601">
        <v>32</v>
      </c>
      <c r="Z93" s="601">
        <v>21</v>
      </c>
      <c r="AA93" s="601">
        <v>9</v>
      </c>
      <c r="AB93" s="601">
        <v>1</v>
      </c>
      <c r="AC93" s="601" t="s">
        <v>217</v>
      </c>
      <c r="AD93" s="601">
        <v>21</v>
      </c>
      <c r="AE93" s="601">
        <v>113</v>
      </c>
      <c r="AF93" s="601">
        <v>158</v>
      </c>
      <c r="AG93" s="601">
        <v>99</v>
      </c>
      <c r="AH93" s="601">
        <v>63</v>
      </c>
      <c r="AI93" s="599">
        <v>18378</v>
      </c>
      <c r="AJ93" s="608">
        <v>63.438360000000003</v>
      </c>
    </row>
    <row r="94" spans="1:36">
      <c r="A94" s="586" t="s">
        <v>235</v>
      </c>
      <c r="B94" s="591"/>
      <c r="C94" s="599">
        <v>174</v>
      </c>
      <c r="D94" s="599">
        <v>87</v>
      </c>
      <c r="E94" s="599">
        <v>87</v>
      </c>
      <c r="F94" s="601">
        <v>3</v>
      </c>
      <c r="G94" s="601">
        <v>4</v>
      </c>
      <c r="H94" s="601">
        <v>3</v>
      </c>
      <c r="I94" s="601">
        <v>1</v>
      </c>
      <c r="J94" s="601">
        <v>6</v>
      </c>
      <c r="K94" s="601">
        <v>7</v>
      </c>
      <c r="L94" s="601">
        <v>6</v>
      </c>
      <c r="M94" s="601">
        <v>3</v>
      </c>
      <c r="N94" s="601">
        <v>10</v>
      </c>
      <c r="O94" s="601">
        <v>2</v>
      </c>
      <c r="P94" s="601">
        <v>9</v>
      </c>
      <c r="Q94" s="601">
        <v>13</v>
      </c>
      <c r="R94" s="601">
        <v>23</v>
      </c>
      <c r="S94" s="601">
        <v>17</v>
      </c>
      <c r="T94" s="586" t="s">
        <v>235</v>
      </c>
      <c r="U94" s="591"/>
      <c r="V94" s="601">
        <v>23</v>
      </c>
      <c r="W94" s="601">
        <v>19</v>
      </c>
      <c r="X94" s="601">
        <v>20</v>
      </c>
      <c r="Y94" s="601">
        <v>4</v>
      </c>
      <c r="Z94" s="601">
        <v>1</v>
      </c>
      <c r="AA94" s="601" t="s">
        <v>217</v>
      </c>
      <c r="AB94" s="601" t="s">
        <v>217</v>
      </c>
      <c r="AC94" s="601" t="s">
        <v>217</v>
      </c>
      <c r="AD94" s="601">
        <v>10</v>
      </c>
      <c r="AE94" s="601">
        <v>80</v>
      </c>
      <c r="AF94" s="601">
        <v>84</v>
      </c>
      <c r="AG94" s="601">
        <v>44</v>
      </c>
      <c r="AH94" s="601">
        <v>5</v>
      </c>
      <c r="AI94" s="599">
        <v>10193</v>
      </c>
      <c r="AJ94" s="608">
        <v>59.080460000000002</v>
      </c>
    </row>
    <row r="95" spans="1:36">
      <c r="A95" s="586" t="s">
        <v>236</v>
      </c>
      <c r="B95" s="591"/>
      <c r="C95" s="599">
        <v>239</v>
      </c>
      <c r="D95" s="599">
        <v>126</v>
      </c>
      <c r="E95" s="599">
        <v>113</v>
      </c>
      <c r="F95" s="601" t="s">
        <v>217</v>
      </c>
      <c r="G95" s="601">
        <v>2</v>
      </c>
      <c r="H95" s="601">
        <v>1</v>
      </c>
      <c r="I95" s="601">
        <v>5</v>
      </c>
      <c r="J95" s="601">
        <v>7</v>
      </c>
      <c r="K95" s="601">
        <v>8</v>
      </c>
      <c r="L95" s="601">
        <v>1</v>
      </c>
      <c r="M95" s="601">
        <v>5</v>
      </c>
      <c r="N95" s="601">
        <v>1</v>
      </c>
      <c r="O95" s="601">
        <v>11</v>
      </c>
      <c r="P95" s="601">
        <v>13</v>
      </c>
      <c r="Q95" s="601">
        <v>14</v>
      </c>
      <c r="R95" s="601">
        <v>26</v>
      </c>
      <c r="S95" s="601">
        <v>38</v>
      </c>
      <c r="T95" s="586" t="s">
        <v>236</v>
      </c>
      <c r="U95" s="591"/>
      <c r="V95" s="601">
        <v>23</v>
      </c>
      <c r="W95" s="601">
        <v>21</v>
      </c>
      <c r="X95" s="601">
        <v>27</v>
      </c>
      <c r="Y95" s="601">
        <v>20</v>
      </c>
      <c r="Z95" s="601">
        <v>12</v>
      </c>
      <c r="AA95" s="601">
        <v>3</v>
      </c>
      <c r="AB95" s="601">
        <v>1</v>
      </c>
      <c r="AC95" s="601" t="s">
        <v>217</v>
      </c>
      <c r="AD95" s="601">
        <v>3</v>
      </c>
      <c r="AE95" s="601">
        <v>91</v>
      </c>
      <c r="AF95" s="601">
        <v>145</v>
      </c>
      <c r="AG95" s="601">
        <v>84</v>
      </c>
      <c r="AH95" s="601">
        <v>36</v>
      </c>
      <c r="AI95" s="599">
        <v>15650</v>
      </c>
      <c r="AJ95" s="608">
        <v>65.981170000000006</v>
      </c>
    </row>
    <row r="96" spans="1:36">
      <c r="A96" s="586" t="s">
        <v>237</v>
      </c>
      <c r="B96" s="591"/>
      <c r="C96" s="599">
        <v>1040</v>
      </c>
      <c r="D96" s="599">
        <v>509</v>
      </c>
      <c r="E96" s="599">
        <v>531</v>
      </c>
      <c r="F96" s="601">
        <v>26</v>
      </c>
      <c r="G96" s="601">
        <v>31</v>
      </c>
      <c r="H96" s="601">
        <v>42</v>
      </c>
      <c r="I96" s="601">
        <v>53</v>
      </c>
      <c r="J96" s="601">
        <v>45</v>
      </c>
      <c r="K96" s="601">
        <v>37</v>
      </c>
      <c r="L96" s="601">
        <v>31</v>
      </c>
      <c r="M96" s="601">
        <v>54</v>
      </c>
      <c r="N96" s="601">
        <v>68</v>
      </c>
      <c r="O96" s="601">
        <v>89</v>
      </c>
      <c r="P96" s="601">
        <v>67</v>
      </c>
      <c r="Q96" s="601">
        <v>66</v>
      </c>
      <c r="R96" s="601">
        <v>59</v>
      </c>
      <c r="S96" s="601">
        <v>121</v>
      </c>
      <c r="T96" s="586" t="s">
        <v>237</v>
      </c>
      <c r="U96" s="591"/>
      <c r="V96" s="601">
        <v>90</v>
      </c>
      <c r="W96" s="601">
        <v>70</v>
      </c>
      <c r="X96" s="601">
        <v>34</v>
      </c>
      <c r="Y96" s="601">
        <v>30</v>
      </c>
      <c r="Z96" s="601">
        <v>15</v>
      </c>
      <c r="AA96" s="601">
        <v>8</v>
      </c>
      <c r="AB96" s="601">
        <v>1</v>
      </c>
      <c r="AC96" s="601">
        <v>3</v>
      </c>
      <c r="AD96" s="601">
        <v>99</v>
      </c>
      <c r="AE96" s="601">
        <v>569</v>
      </c>
      <c r="AF96" s="601">
        <v>369</v>
      </c>
      <c r="AG96" s="601">
        <v>158</v>
      </c>
      <c r="AH96" s="601">
        <v>54</v>
      </c>
      <c r="AI96" s="599">
        <v>52196</v>
      </c>
      <c r="AJ96" s="608">
        <v>50.833649999999999</v>
      </c>
    </row>
    <row r="97" spans="1:36">
      <c r="A97" s="586" t="s">
        <v>238</v>
      </c>
      <c r="B97" s="591"/>
      <c r="C97" s="599">
        <v>140</v>
      </c>
      <c r="D97" s="599">
        <v>69</v>
      </c>
      <c r="E97" s="599">
        <v>71</v>
      </c>
      <c r="F97" s="601" t="s">
        <v>217</v>
      </c>
      <c r="G97" s="601">
        <v>2</v>
      </c>
      <c r="H97" s="601">
        <v>10</v>
      </c>
      <c r="I97" s="601">
        <v>6</v>
      </c>
      <c r="J97" s="601">
        <v>3</v>
      </c>
      <c r="K97" s="601">
        <v>3</v>
      </c>
      <c r="L97" s="601">
        <v>1</v>
      </c>
      <c r="M97" s="601">
        <v>7</v>
      </c>
      <c r="N97" s="601">
        <v>12</v>
      </c>
      <c r="O97" s="601">
        <v>4</v>
      </c>
      <c r="P97" s="601">
        <v>9</v>
      </c>
      <c r="Q97" s="601">
        <v>11</v>
      </c>
      <c r="R97" s="601">
        <v>17</v>
      </c>
      <c r="S97" s="601">
        <v>15</v>
      </c>
      <c r="T97" s="586" t="s">
        <v>238</v>
      </c>
      <c r="U97" s="591"/>
      <c r="V97" s="601">
        <v>13</v>
      </c>
      <c r="W97" s="601">
        <v>9</v>
      </c>
      <c r="X97" s="601">
        <v>9</v>
      </c>
      <c r="Y97" s="601">
        <v>6</v>
      </c>
      <c r="Z97" s="601">
        <v>2</v>
      </c>
      <c r="AA97" s="601">
        <v>1</v>
      </c>
      <c r="AB97" s="601" t="s">
        <v>217</v>
      </c>
      <c r="AC97" s="601" t="s">
        <v>217</v>
      </c>
      <c r="AD97" s="601">
        <v>12</v>
      </c>
      <c r="AE97" s="601">
        <v>73</v>
      </c>
      <c r="AF97" s="601">
        <v>55</v>
      </c>
      <c r="AG97" s="601">
        <v>27</v>
      </c>
      <c r="AH97" s="601">
        <v>9</v>
      </c>
      <c r="AI97" s="599">
        <v>7696</v>
      </c>
      <c r="AJ97" s="608">
        <v>55.471429999999998</v>
      </c>
    </row>
    <row r="98" spans="1:36">
      <c r="A98" s="586" t="s">
        <v>239</v>
      </c>
      <c r="B98" s="591"/>
      <c r="C98" s="599">
        <v>1281</v>
      </c>
      <c r="D98" s="599">
        <v>646</v>
      </c>
      <c r="E98" s="599">
        <v>635</v>
      </c>
      <c r="F98" s="601">
        <v>15</v>
      </c>
      <c r="G98" s="601">
        <v>34</v>
      </c>
      <c r="H98" s="601">
        <v>43</v>
      </c>
      <c r="I98" s="601">
        <v>59</v>
      </c>
      <c r="J98" s="601">
        <v>58</v>
      </c>
      <c r="K98" s="601">
        <v>48</v>
      </c>
      <c r="L98" s="601">
        <v>45</v>
      </c>
      <c r="M98" s="601">
        <v>54</v>
      </c>
      <c r="N98" s="601">
        <v>56</v>
      </c>
      <c r="O98" s="601">
        <v>108</v>
      </c>
      <c r="P98" s="601">
        <v>101</v>
      </c>
      <c r="Q98" s="601">
        <v>113</v>
      </c>
      <c r="R98" s="601">
        <v>116</v>
      </c>
      <c r="S98" s="601">
        <v>116</v>
      </c>
      <c r="T98" s="586" t="s">
        <v>239</v>
      </c>
      <c r="U98" s="591"/>
      <c r="V98" s="601">
        <v>98</v>
      </c>
      <c r="W98" s="601">
        <v>72</v>
      </c>
      <c r="X98" s="601">
        <v>59</v>
      </c>
      <c r="Y98" s="601">
        <v>48</v>
      </c>
      <c r="Z98" s="601">
        <v>22</v>
      </c>
      <c r="AA98" s="601">
        <v>7</v>
      </c>
      <c r="AB98" s="601" t="s">
        <v>217</v>
      </c>
      <c r="AC98" s="601">
        <v>9</v>
      </c>
      <c r="AD98" s="601">
        <v>92</v>
      </c>
      <c r="AE98" s="601">
        <v>758</v>
      </c>
      <c r="AF98" s="601">
        <v>422</v>
      </c>
      <c r="AG98" s="601">
        <v>208</v>
      </c>
      <c r="AH98" s="601">
        <v>77</v>
      </c>
      <c r="AI98" s="599">
        <v>66143</v>
      </c>
      <c r="AJ98" s="608">
        <v>52.499209999999998</v>
      </c>
    </row>
    <row r="99" spans="1:36">
      <c r="A99" s="586" t="s">
        <v>231</v>
      </c>
      <c r="B99" s="591"/>
      <c r="C99" s="599">
        <v>810</v>
      </c>
      <c r="D99" s="599">
        <v>406</v>
      </c>
      <c r="E99" s="599">
        <v>404</v>
      </c>
      <c r="F99" s="601">
        <v>18</v>
      </c>
      <c r="G99" s="601">
        <v>15</v>
      </c>
      <c r="H99" s="601">
        <v>27</v>
      </c>
      <c r="I99" s="601">
        <v>35</v>
      </c>
      <c r="J99" s="601">
        <v>32</v>
      </c>
      <c r="K99" s="601">
        <v>23</v>
      </c>
      <c r="L99" s="601">
        <v>28</v>
      </c>
      <c r="M99" s="601">
        <v>37</v>
      </c>
      <c r="N99" s="601">
        <v>47</v>
      </c>
      <c r="O99" s="601">
        <v>69</v>
      </c>
      <c r="P99" s="601">
        <v>37</v>
      </c>
      <c r="Q99" s="601">
        <v>50</v>
      </c>
      <c r="R99" s="601">
        <v>70</v>
      </c>
      <c r="S99" s="601">
        <v>94</v>
      </c>
      <c r="T99" s="586" t="s">
        <v>231</v>
      </c>
      <c r="U99" s="591"/>
      <c r="V99" s="601">
        <v>102</v>
      </c>
      <c r="W99" s="601">
        <v>54</v>
      </c>
      <c r="X99" s="601">
        <v>24</v>
      </c>
      <c r="Y99" s="601">
        <v>30</v>
      </c>
      <c r="Z99" s="601">
        <v>13</v>
      </c>
      <c r="AA99" s="601">
        <v>3</v>
      </c>
      <c r="AB99" s="601">
        <v>1</v>
      </c>
      <c r="AC99" s="601">
        <v>1</v>
      </c>
      <c r="AD99" s="601">
        <v>60</v>
      </c>
      <c r="AE99" s="601">
        <v>428</v>
      </c>
      <c r="AF99" s="601">
        <v>321</v>
      </c>
      <c r="AG99" s="601">
        <v>125</v>
      </c>
      <c r="AH99" s="601">
        <v>47</v>
      </c>
      <c r="AI99" s="599">
        <v>42939</v>
      </c>
      <c r="AJ99" s="608">
        <v>53.576639999999998</v>
      </c>
    </row>
    <row r="100" spans="1:36">
      <c r="A100" s="586" t="s">
        <v>240</v>
      </c>
      <c r="B100" s="591"/>
      <c r="C100" s="599">
        <v>1116</v>
      </c>
      <c r="D100" s="599">
        <v>549</v>
      </c>
      <c r="E100" s="599">
        <v>567</v>
      </c>
      <c r="F100" s="601">
        <v>17</v>
      </c>
      <c r="G100" s="601">
        <v>35</v>
      </c>
      <c r="H100" s="601">
        <v>49</v>
      </c>
      <c r="I100" s="601">
        <v>43</v>
      </c>
      <c r="J100" s="601">
        <v>24</v>
      </c>
      <c r="K100" s="601">
        <v>32</v>
      </c>
      <c r="L100" s="601">
        <v>38</v>
      </c>
      <c r="M100" s="601">
        <v>49</v>
      </c>
      <c r="N100" s="601">
        <v>63</v>
      </c>
      <c r="O100" s="601">
        <v>78</v>
      </c>
      <c r="P100" s="601">
        <v>62</v>
      </c>
      <c r="Q100" s="601">
        <v>67</v>
      </c>
      <c r="R100" s="601">
        <v>97</v>
      </c>
      <c r="S100" s="601">
        <v>121</v>
      </c>
      <c r="T100" s="586" t="s">
        <v>240</v>
      </c>
      <c r="U100" s="591"/>
      <c r="V100" s="601">
        <v>130</v>
      </c>
      <c r="W100" s="601">
        <v>85</v>
      </c>
      <c r="X100" s="601">
        <v>51</v>
      </c>
      <c r="Y100" s="601">
        <v>42</v>
      </c>
      <c r="Z100" s="601">
        <v>28</v>
      </c>
      <c r="AA100" s="601">
        <v>4</v>
      </c>
      <c r="AB100" s="601">
        <v>1</v>
      </c>
      <c r="AC100" s="601" t="s">
        <v>217</v>
      </c>
      <c r="AD100" s="601">
        <v>101</v>
      </c>
      <c r="AE100" s="601">
        <v>553</v>
      </c>
      <c r="AF100" s="601">
        <v>462</v>
      </c>
      <c r="AG100" s="601">
        <v>211</v>
      </c>
      <c r="AH100" s="601">
        <v>75</v>
      </c>
      <c r="AI100" s="599">
        <v>60297</v>
      </c>
      <c r="AJ100" s="608">
        <v>54.52957</v>
      </c>
    </row>
    <row r="101" spans="1:36">
      <c r="A101" s="586" t="s">
        <v>241</v>
      </c>
      <c r="B101" s="591"/>
      <c r="C101" s="601">
        <v>1820</v>
      </c>
      <c r="D101" s="601">
        <v>888</v>
      </c>
      <c r="E101" s="601">
        <v>932</v>
      </c>
      <c r="F101" s="601">
        <v>116</v>
      </c>
      <c r="G101" s="601">
        <v>112</v>
      </c>
      <c r="H101" s="601">
        <v>81</v>
      </c>
      <c r="I101" s="601">
        <v>57</v>
      </c>
      <c r="J101" s="601">
        <v>65</v>
      </c>
      <c r="K101" s="601">
        <v>85</v>
      </c>
      <c r="L101" s="601">
        <v>127</v>
      </c>
      <c r="M101" s="601">
        <v>175</v>
      </c>
      <c r="N101" s="601">
        <v>123</v>
      </c>
      <c r="O101" s="601">
        <v>109</v>
      </c>
      <c r="P101" s="601">
        <v>113</v>
      </c>
      <c r="Q101" s="601">
        <v>109</v>
      </c>
      <c r="R101" s="601">
        <v>96</v>
      </c>
      <c r="S101" s="601">
        <v>117</v>
      </c>
      <c r="T101" s="586" t="s">
        <v>241</v>
      </c>
      <c r="U101" s="591"/>
      <c r="V101" s="601">
        <v>125</v>
      </c>
      <c r="W101" s="601">
        <v>90</v>
      </c>
      <c r="X101" s="601">
        <v>49</v>
      </c>
      <c r="Y101" s="601">
        <v>33</v>
      </c>
      <c r="Z101" s="601">
        <v>13</v>
      </c>
      <c r="AA101" s="601">
        <v>5</v>
      </c>
      <c r="AB101" s="601" t="s">
        <v>217</v>
      </c>
      <c r="AC101" s="601">
        <v>20</v>
      </c>
      <c r="AD101" s="601">
        <v>309</v>
      </c>
      <c r="AE101" s="599">
        <v>1059</v>
      </c>
      <c r="AF101" s="601">
        <v>432</v>
      </c>
      <c r="AG101" s="601">
        <v>190</v>
      </c>
      <c r="AH101" s="601">
        <v>51</v>
      </c>
      <c r="AI101" s="599">
        <v>77873</v>
      </c>
      <c r="AJ101" s="608">
        <v>43.762779999999999</v>
      </c>
    </row>
    <row r="102" spans="1:36">
      <c r="A102" s="586" t="s">
        <v>242</v>
      </c>
      <c r="B102" s="594" t="s">
        <v>32</v>
      </c>
      <c r="C102" s="599">
        <v>668</v>
      </c>
      <c r="D102" s="599">
        <v>320</v>
      </c>
      <c r="E102" s="599">
        <v>348</v>
      </c>
      <c r="F102" s="601">
        <v>54</v>
      </c>
      <c r="G102" s="601">
        <v>47</v>
      </c>
      <c r="H102" s="601">
        <v>20</v>
      </c>
      <c r="I102" s="601">
        <v>17</v>
      </c>
      <c r="J102" s="601">
        <v>24</v>
      </c>
      <c r="K102" s="601">
        <v>31</v>
      </c>
      <c r="L102" s="601">
        <v>58</v>
      </c>
      <c r="M102" s="601">
        <v>54</v>
      </c>
      <c r="N102" s="601">
        <v>45</v>
      </c>
      <c r="O102" s="601">
        <v>29</v>
      </c>
      <c r="P102" s="601">
        <v>40</v>
      </c>
      <c r="Q102" s="601">
        <v>36</v>
      </c>
      <c r="R102" s="601">
        <v>33</v>
      </c>
      <c r="S102" s="601">
        <v>41</v>
      </c>
      <c r="T102" s="586" t="s">
        <v>241</v>
      </c>
      <c r="U102" s="594" t="s">
        <v>32</v>
      </c>
      <c r="V102" s="601">
        <v>48</v>
      </c>
      <c r="W102" s="601">
        <v>32</v>
      </c>
      <c r="X102" s="601">
        <v>23</v>
      </c>
      <c r="Y102" s="601">
        <v>19</v>
      </c>
      <c r="Z102" s="601">
        <v>7</v>
      </c>
      <c r="AA102" s="601">
        <v>4</v>
      </c>
      <c r="AB102" s="601" t="s">
        <v>217</v>
      </c>
      <c r="AC102" s="601">
        <v>6</v>
      </c>
      <c r="AD102" s="601">
        <v>121</v>
      </c>
      <c r="AE102" s="601">
        <v>367</v>
      </c>
      <c r="AF102" s="601">
        <v>174</v>
      </c>
      <c r="AG102" s="601">
        <v>85</v>
      </c>
      <c r="AH102" s="601">
        <v>30</v>
      </c>
      <c r="AI102" s="599">
        <v>28880</v>
      </c>
      <c r="AJ102" s="608">
        <v>44.12538</v>
      </c>
    </row>
    <row r="103" spans="1:36">
      <c r="A103" s="586" t="s">
        <v>242</v>
      </c>
      <c r="B103" s="594" t="s">
        <v>262</v>
      </c>
      <c r="C103" s="599">
        <v>759</v>
      </c>
      <c r="D103" s="599">
        <v>370</v>
      </c>
      <c r="E103" s="599">
        <v>389</v>
      </c>
      <c r="F103" s="601">
        <v>30</v>
      </c>
      <c r="G103" s="601">
        <v>40</v>
      </c>
      <c r="H103" s="601">
        <v>43</v>
      </c>
      <c r="I103" s="601">
        <v>32</v>
      </c>
      <c r="J103" s="601">
        <v>28</v>
      </c>
      <c r="K103" s="601">
        <v>29</v>
      </c>
      <c r="L103" s="601">
        <v>42</v>
      </c>
      <c r="M103" s="601">
        <v>68</v>
      </c>
      <c r="N103" s="601">
        <v>53</v>
      </c>
      <c r="O103" s="601">
        <v>51</v>
      </c>
      <c r="P103" s="601">
        <v>46</v>
      </c>
      <c r="Q103" s="601">
        <v>52</v>
      </c>
      <c r="R103" s="601">
        <v>46</v>
      </c>
      <c r="S103" s="601">
        <v>49</v>
      </c>
      <c r="T103" s="586" t="s">
        <v>241</v>
      </c>
      <c r="U103" s="594" t="s">
        <v>262</v>
      </c>
      <c r="V103" s="601">
        <v>56</v>
      </c>
      <c r="W103" s="601">
        <v>45</v>
      </c>
      <c r="X103" s="601">
        <v>22</v>
      </c>
      <c r="Y103" s="601">
        <v>12</v>
      </c>
      <c r="Z103" s="601">
        <v>6</v>
      </c>
      <c r="AA103" s="601">
        <v>1</v>
      </c>
      <c r="AB103" s="601" t="s">
        <v>217</v>
      </c>
      <c r="AC103" s="601">
        <v>8</v>
      </c>
      <c r="AD103" s="601">
        <v>113</v>
      </c>
      <c r="AE103" s="601">
        <v>447</v>
      </c>
      <c r="AF103" s="601">
        <v>191</v>
      </c>
      <c r="AG103" s="601">
        <v>86</v>
      </c>
      <c r="AH103" s="601">
        <v>19</v>
      </c>
      <c r="AI103" s="599">
        <v>33721</v>
      </c>
      <c r="AJ103" s="608">
        <v>45.40146</v>
      </c>
    </row>
    <row r="104" spans="1:36">
      <c r="A104" s="588" t="s">
        <v>242</v>
      </c>
      <c r="B104" s="595" t="s">
        <v>263</v>
      </c>
      <c r="C104" s="600">
        <v>393</v>
      </c>
      <c r="D104" s="600">
        <v>198</v>
      </c>
      <c r="E104" s="600">
        <v>195</v>
      </c>
      <c r="F104" s="604">
        <v>32</v>
      </c>
      <c r="G104" s="604">
        <v>25</v>
      </c>
      <c r="H104" s="604">
        <v>18</v>
      </c>
      <c r="I104" s="604">
        <v>8</v>
      </c>
      <c r="J104" s="604">
        <v>13</v>
      </c>
      <c r="K104" s="604">
        <v>25</v>
      </c>
      <c r="L104" s="604">
        <v>27</v>
      </c>
      <c r="M104" s="604">
        <v>53</v>
      </c>
      <c r="N104" s="604">
        <v>25</v>
      </c>
      <c r="O104" s="604">
        <v>29</v>
      </c>
      <c r="P104" s="604">
        <v>27</v>
      </c>
      <c r="Q104" s="604">
        <v>21</v>
      </c>
      <c r="R104" s="604">
        <v>17</v>
      </c>
      <c r="S104" s="604">
        <v>27</v>
      </c>
      <c r="T104" s="588" t="s">
        <v>241</v>
      </c>
      <c r="U104" s="595" t="s">
        <v>263</v>
      </c>
      <c r="V104" s="604">
        <v>21</v>
      </c>
      <c r="W104" s="604">
        <v>13</v>
      </c>
      <c r="X104" s="604">
        <v>4</v>
      </c>
      <c r="Y104" s="604">
        <v>2</v>
      </c>
      <c r="Z104" s="604" t="s">
        <v>217</v>
      </c>
      <c r="AA104" s="604" t="s">
        <v>217</v>
      </c>
      <c r="AB104" s="604" t="s">
        <v>217</v>
      </c>
      <c r="AC104" s="604">
        <v>6</v>
      </c>
      <c r="AD104" s="604">
        <v>75</v>
      </c>
      <c r="AE104" s="604">
        <v>245</v>
      </c>
      <c r="AF104" s="604">
        <v>67</v>
      </c>
      <c r="AG104" s="604">
        <v>19</v>
      </c>
      <c r="AH104" s="604">
        <v>2</v>
      </c>
      <c r="AI104" s="600">
        <v>15272</v>
      </c>
      <c r="AJ104" s="609">
        <v>39.962530000000001</v>
      </c>
    </row>
    <row r="105" spans="1:36">
      <c r="A105" s="586" t="s">
        <v>243</v>
      </c>
      <c r="B105" s="594"/>
      <c r="C105" s="601">
        <v>1144</v>
      </c>
      <c r="D105" s="601">
        <v>537</v>
      </c>
      <c r="E105" s="601">
        <v>607</v>
      </c>
      <c r="F105" s="601">
        <v>15</v>
      </c>
      <c r="G105" s="601">
        <v>29</v>
      </c>
      <c r="H105" s="601">
        <v>34</v>
      </c>
      <c r="I105" s="601">
        <v>32</v>
      </c>
      <c r="J105" s="601">
        <v>51</v>
      </c>
      <c r="K105" s="601">
        <v>40</v>
      </c>
      <c r="L105" s="601">
        <v>30</v>
      </c>
      <c r="M105" s="601">
        <v>25</v>
      </c>
      <c r="N105" s="601">
        <v>44</v>
      </c>
      <c r="O105" s="601">
        <v>66</v>
      </c>
      <c r="P105" s="601">
        <v>64</v>
      </c>
      <c r="Q105" s="601">
        <v>75</v>
      </c>
      <c r="R105" s="601">
        <v>70</v>
      </c>
      <c r="S105" s="601">
        <v>84</v>
      </c>
      <c r="T105" s="586" t="s">
        <v>243</v>
      </c>
      <c r="U105" s="594"/>
      <c r="V105" s="601">
        <v>109</v>
      </c>
      <c r="W105" s="601">
        <v>97</v>
      </c>
      <c r="X105" s="601">
        <v>115</v>
      </c>
      <c r="Y105" s="601">
        <v>82</v>
      </c>
      <c r="Z105" s="601">
        <v>51</v>
      </c>
      <c r="AA105" s="601">
        <v>20</v>
      </c>
      <c r="AB105" s="601">
        <v>3</v>
      </c>
      <c r="AC105" s="601">
        <v>8</v>
      </c>
      <c r="AD105" s="601">
        <v>78</v>
      </c>
      <c r="AE105" s="601">
        <v>497</v>
      </c>
      <c r="AF105" s="601">
        <v>561</v>
      </c>
      <c r="AG105" s="601">
        <v>368</v>
      </c>
      <c r="AH105" s="601">
        <v>156</v>
      </c>
      <c r="AI105" s="599">
        <v>66571</v>
      </c>
      <c r="AJ105" s="608">
        <v>59.101230000000001</v>
      </c>
    </row>
    <row r="106" spans="1:36">
      <c r="A106" s="586" t="s">
        <v>126</v>
      </c>
      <c r="B106" s="594" t="s">
        <v>32</v>
      </c>
      <c r="C106" s="599">
        <v>554</v>
      </c>
      <c r="D106" s="599">
        <v>239</v>
      </c>
      <c r="E106" s="599">
        <v>315</v>
      </c>
      <c r="F106" s="601">
        <v>2</v>
      </c>
      <c r="G106" s="601">
        <v>10</v>
      </c>
      <c r="H106" s="601">
        <v>16</v>
      </c>
      <c r="I106" s="601">
        <v>9</v>
      </c>
      <c r="J106" s="601">
        <v>18</v>
      </c>
      <c r="K106" s="601">
        <v>20</v>
      </c>
      <c r="L106" s="601">
        <v>11</v>
      </c>
      <c r="M106" s="601">
        <v>11</v>
      </c>
      <c r="N106" s="601">
        <v>21</v>
      </c>
      <c r="O106" s="601">
        <v>27</v>
      </c>
      <c r="P106" s="601">
        <v>28</v>
      </c>
      <c r="Q106" s="601">
        <v>31</v>
      </c>
      <c r="R106" s="601">
        <v>25</v>
      </c>
      <c r="S106" s="601">
        <v>42</v>
      </c>
      <c r="T106" s="586" t="s">
        <v>243</v>
      </c>
      <c r="U106" s="594" t="s">
        <v>32</v>
      </c>
      <c r="V106" s="601">
        <v>56</v>
      </c>
      <c r="W106" s="601">
        <v>44</v>
      </c>
      <c r="X106" s="601">
        <v>62</v>
      </c>
      <c r="Y106" s="601">
        <v>60</v>
      </c>
      <c r="Z106" s="601">
        <v>34</v>
      </c>
      <c r="AA106" s="601">
        <v>20</v>
      </c>
      <c r="AB106" s="601">
        <v>3</v>
      </c>
      <c r="AC106" s="601">
        <v>4</v>
      </c>
      <c r="AD106" s="601">
        <v>28</v>
      </c>
      <c r="AE106" s="601">
        <v>201</v>
      </c>
      <c r="AF106" s="601">
        <v>321</v>
      </c>
      <c r="AG106" s="601">
        <v>223</v>
      </c>
      <c r="AH106" s="601">
        <v>117</v>
      </c>
      <c r="AI106" s="599">
        <v>34946</v>
      </c>
      <c r="AJ106" s="608">
        <v>64.038179999999997</v>
      </c>
    </row>
    <row r="107" spans="1:36">
      <c r="A107" s="586" t="s">
        <v>126</v>
      </c>
      <c r="B107" s="594" t="s">
        <v>262</v>
      </c>
      <c r="C107" s="599">
        <v>305</v>
      </c>
      <c r="D107" s="599">
        <v>154</v>
      </c>
      <c r="E107" s="599">
        <v>151</v>
      </c>
      <c r="F107" s="601">
        <v>3</v>
      </c>
      <c r="G107" s="601">
        <v>9</v>
      </c>
      <c r="H107" s="601">
        <v>9</v>
      </c>
      <c r="I107" s="601">
        <v>9</v>
      </c>
      <c r="J107" s="601">
        <v>19</v>
      </c>
      <c r="K107" s="601">
        <v>10</v>
      </c>
      <c r="L107" s="601">
        <v>9</v>
      </c>
      <c r="M107" s="601">
        <v>6</v>
      </c>
      <c r="N107" s="601">
        <v>11</v>
      </c>
      <c r="O107" s="601">
        <v>19</v>
      </c>
      <c r="P107" s="601">
        <v>22</v>
      </c>
      <c r="Q107" s="601">
        <v>16</v>
      </c>
      <c r="R107" s="601">
        <v>23</v>
      </c>
      <c r="S107" s="601">
        <v>21</v>
      </c>
      <c r="T107" s="586" t="s">
        <v>243</v>
      </c>
      <c r="U107" s="594" t="s">
        <v>262</v>
      </c>
      <c r="V107" s="601">
        <v>30</v>
      </c>
      <c r="W107" s="601">
        <v>34</v>
      </c>
      <c r="X107" s="601">
        <v>26</v>
      </c>
      <c r="Y107" s="601">
        <v>17</v>
      </c>
      <c r="Z107" s="601">
        <v>12</v>
      </c>
      <c r="AA107" s="601" t="s">
        <v>217</v>
      </c>
      <c r="AB107" s="601" t="s">
        <v>217</v>
      </c>
      <c r="AC107" s="601" t="s">
        <v>217</v>
      </c>
      <c r="AD107" s="601">
        <v>21</v>
      </c>
      <c r="AE107" s="601">
        <v>144</v>
      </c>
      <c r="AF107" s="601">
        <v>140</v>
      </c>
      <c r="AG107" s="601">
        <v>89</v>
      </c>
      <c r="AH107" s="601">
        <v>29</v>
      </c>
      <c r="AI107" s="599">
        <v>17228</v>
      </c>
      <c r="AJ107" s="608">
        <v>56.985250000000001</v>
      </c>
    </row>
    <row r="108" spans="1:36">
      <c r="A108" s="586" t="s">
        <v>126</v>
      </c>
      <c r="B108" s="594" t="s">
        <v>263</v>
      </c>
      <c r="C108" s="599">
        <v>285</v>
      </c>
      <c r="D108" s="599">
        <v>144</v>
      </c>
      <c r="E108" s="599">
        <v>141</v>
      </c>
      <c r="F108" s="601">
        <v>10</v>
      </c>
      <c r="G108" s="601">
        <v>10</v>
      </c>
      <c r="H108" s="601">
        <v>9</v>
      </c>
      <c r="I108" s="601">
        <v>14</v>
      </c>
      <c r="J108" s="601">
        <v>14</v>
      </c>
      <c r="K108" s="601">
        <v>10</v>
      </c>
      <c r="L108" s="601">
        <v>10</v>
      </c>
      <c r="M108" s="601">
        <v>8</v>
      </c>
      <c r="N108" s="601">
        <v>12</v>
      </c>
      <c r="O108" s="601">
        <v>20</v>
      </c>
      <c r="P108" s="601">
        <v>14</v>
      </c>
      <c r="Q108" s="601">
        <v>28</v>
      </c>
      <c r="R108" s="601">
        <v>22</v>
      </c>
      <c r="S108" s="601">
        <v>21</v>
      </c>
      <c r="T108" s="586" t="s">
        <v>243</v>
      </c>
      <c r="U108" s="594" t="s">
        <v>263</v>
      </c>
      <c r="V108" s="601">
        <v>23</v>
      </c>
      <c r="W108" s="601">
        <v>19</v>
      </c>
      <c r="X108" s="601">
        <v>27</v>
      </c>
      <c r="Y108" s="601">
        <v>5</v>
      </c>
      <c r="Z108" s="601">
        <v>5</v>
      </c>
      <c r="AA108" s="601" t="s">
        <v>217</v>
      </c>
      <c r="AB108" s="601" t="s">
        <v>217</v>
      </c>
      <c r="AC108" s="601">
        <v>4</v>
      </c>
      <c r="AD108" s="601">
        <v>29</v>
      </c>
      <c r="AE108" s="601">
        <v>152</v>
      </c>
      <c r="AF108" s="601">
        <v>100</v>
      </c>
      <c r="AG108" s="601">
        <v>56</v>
      </c>
      <c r="AH108" s="601">
        <v>10</v>
      </c>
      <c r="AI108" s="599">
        <v>14397</v>
      </c>
      <c r="AJ108" s="608">
        <v>51.734879999999997</v>
      </c>
    </row>
    <row r="109" spans="1:36">
      <c r="A109" s="586" t="s">
        <v>244</v>
      </c>
      <c r="B109" s="594"/>
      <c r="C109" s="601">
        <v>887</v>
      </c>
      <c r="D109" s="601">
        <v>439</v>
      </c>
      <c r="E109" s="601">
        <v>448</v>
      </c>
      <c r="F109" s="601">
        <v>13</v>
      </c>
      <c r="G109" s="601">
        <v>18</v>
      </c>
      <c r="H109" s="601">
        <v>21</v>
      </c>
      <c r="I109" s="601">
        <v>20</v>
      </c>
      <c r="J109" s="601">
        <v>28</v>
      </c>
      <c r="K109" s="601">
        <v>27</v>
      </c>
      <c r="L109" s="601">
        <v>39</v>
      </c>
      <c r="M109" s="601">
        <v>31</v>
      </c>
      <c r="N109" s="601">
        <v>36</v>
      </c>
      <c r="O109" s="601">
        <v>54</v>
      </c>
      <c r="P109" s="601">
        <v>48</v>
      </c>
      <c r="Q109" s="601">
        <v>63</v>
      </c>
      <c r="R109" s="601">
        <v>75</v>
      </c>
      <c r="S109" s="601">
        <v>87</v>
      </c>
      <c r="T109" s="586" t="s">
        <v>244</v>
      </c>
      <c r="U109" s="594"/>
      <c r="V109" s="601">
        <v>102</v>
      </c>
      <c r="W109" s="601">
        <v>70</v>
      </c>
      <c r="X109" s="601">
        <v>58</v>
      </c>
      <c r="Y109" s="601">
        <v>64</v>
      </c>
      <c r="Z109" s="601">
        <v>22</v>
      </c>
      <c r="AA109" s="601">
        <v>7</v>
      </c>
      <c r="AB109" s="601">
        <v>1</v>
      </c>
      <c r="AC109" s="601">
        <v>3</v>
      </c>
      <c r="AD109" s="601">
        <v>52</v>
      </c>
      <c r="AE109" s="601">
        <v>421</v>
      </c>
      <c r="AF109" s="601">
        <v>411</v>
      </c>
      <c r="AG109" s="601">
        <v>222</v>
      </c>
      <c r="AH109" s="601">
        <v>94</v>
      </c>
      <c r="AI109" s="599">
        <v>50948</v>
      </c>
      <c r="AJ109" s="608">
        <v>58.133479999999999</v>
      </c>
    </row>
    <row r="110" spans="1:36">
      <c r="A110" s="586" t="s">
        <v>246</v>
      </c>
      <c r="B110" s="594" t="s">
        <v>32</v>
      </c>
      <c r="C110" s="599">
        <v>282</v>
      </c>
      <c r="D110" s="599">
        <v>124</v>
      </c>
      <c r="E110" s="599">
        <v>158</v>
      </c>
      <c r="F110" s="601">
        <v>2</v>
      </c>
      <c r="G110" s="601">
        <v>9</v>
      </c>
      <c r="H110" s="601">
        <v>6</v>
      </c>
      <c r="I110" s="601">
        <v>8</v>
      </c>
      <c r="J110" s="601">
        <v>12</v>
      </c>
      <c r="K110" s="601">
        <v>7</v>
      </c>
      <c r="L110" s="601">
        <v>11</v>
      </c>
      <c r="M110" s="601">
        <v>7</v>
      </c>
      <c r="N110" s="601">
        <v>8</v>
      </c>
      <c r="O110" s="601">
        <v>17</v>
      </c>
      <c r="P110" s="601">
        <v>16</v>
      </c>
      <c r="Q110" s="601">
        <v>18</v>
      </c>
      <c r="R110" s="601">
        <v>26</v>
      </c>
      <c r="S110" s="601">
        <v>33</v>
      </c>
      <c r="T110" s="586" t="s">
        <v>244</v>
      </c>
      <c r="U110" s="594" t="s">
        <v>32</v>
      </c>
      <c r="V110" s="601">
        <v>30</v>
      </c>
      <c r="W110" s="601">
        <v>24</v>
      </c>
      <c r="X110" s="601">
        <v>20</v>
      </c>
      <c r="Y110" s="601">
        <v>17</v>
      </c>
      <c r="Z110" s="601">
        <v>7</v>
      </c>
      <c r="AA110" s="601">
        <v>3</v>
      </c>
      <c r="AB110" s="601">
        <v>1</v>
      </c>
      <c r="AC110" s="601" t="s">
        <v>217</v>
      </c>
      <c r="AD110" s="601">
        <v>17</v>
      </c>
      <c r="AE110" s="601">
        <v>130</v>
      </c>
      <c r="AF110" s="601">
        <v>135</v>
      </c>
      <c r="AG110" s="601">
        <v>72</v>
      </c>
      <c r="AH110" s="601">
        <v>28</v>
      </c>
      <c r="AI110" s="599">
        <v>16274</v>
      </c>
      <c r="AJ110" s="608">
        <v>58.209220000000002</v>
      </c>
    </row>
    <row r="111" spans="1:36">
      <c r="A111" s="586" t="s">
        <v>246</v>
      </c>
      <c r="B111" s="594" t="s">
        <v>262</v>
      </c>
      <c r="C111" s="599">
        <v>259</v>
      </c>
      <c r="D111" s="599">
        <v>140</v>
      </c>
      <c r="E111" s="599">
        <v>119</v>
      </c>
      <c r="F111" s="601">
        <v>6</v>
      </c>
      <c r="G111" s="601">
        <v>6</v>
      </c>
      <c r="H111" s="601">
        <v>4</v>
      </c>
      <c r="I111" s="601">
        <v>9</v>
      </c>
      <c r="J111" s="601">
        <v>5</v>
      </c>
      <c r="K111" s="601">
        <v>11</v>
      </c>
      <c r="L111" s="601">
        <v>14</v>
      </c>
      <c r="M111" s="601">
        <v>15</v>
      </c>
      <c r="N111" s="601">
        <v>13</v>
      </c>
      <c r="O111" s="601">
        <v>19</v>
      </c>
      <c r="P111" s="601">
        <v>20</v>
      </c>
      <c r="Q111" s="601">
        <v>19</v>
      </c>
      <c r="R111" s="601">
        <v>15</v>
      </c>
      <c r="S111" s="601">
        <v>27</v>
      </c>
      <c r="T111" s="586" t="s">
        <v>244</v>
      </c>
      <c r="U111" s="594" t="s">
        <v>262</v>
      </c>
      <c r="V111" s="601">
        <v>24</v>
      </c>
      <c r="W111" s="601">
        <v>18</v>
      </c>
      <c r="X111" s="601">
        <v>14</v>
      </c>
      <c r="Y111" s="601">
        <v>12</v>
      </c>
      <c r="Z111" s="601">
        <v>4</v>
      </c>
      <c r="AA111" s="601">
        <v>1</v>
      </c>
      <c r="AB111" s="601" t="s">
        <v>217</v>
      </c>
      <c r="AC111" s="601">
        <v>3</v>
      </c>
      <c r="AD111" s="601">
        <v>16</v>
      </c>
      <c r="AE111" s="601">
        <v>140</v>
      </c>
      <c r="AF111" s="601">
        <v>100</v>
      </c>
      <c r="AG111" s="601">
        <v>49</v>
      </c>
      <c r="AH111" s="601">
        <v>17</v>
      </c>
      <c r="AI111" s="599">
        <v>13746</v>
      </c>
      <c r="AJ111" s="608">
        <v>54.195309999999999</v>
      </c>
    </row>
    <row r="112" spans="1:36">
      <c r="A112" s="586" t="s">
        <v>246</v>
      </c>
      <c r="B112" s="594" t="s">
        <v>263</v>
      </c>
      <c r="C112" s="599">
        <v>346</v>
      </c>
      <c r="D112" s="599">
        <v>175</v>
      </c>
      <c r="E112" s="599">
        <v>171</v>
      </c>
      <c r="F112" s="601">
        <v>5</v>
      </c>
      <c r="G112" s="601">
        <v>3</v>
      </c>
      <c r="H112" s="601">
        <v>11</v>
      </c>
      <c r="I112" s="601">
        <v>3</v>
      </c>
      <c r="J112" s="601">
        <v>11</v>
      </c>
      <c r="K112" s="601">
        <v>9</v>
      </c>
      <c r="L112" s="601">
        <v>14</v>
      </c>
      <c r="M112" s="601">
        <v>9</v>
      </c>
      <c r="N112" s="601">
        <v>15</v>
      </c>
      <c r="O112" s="601">
        <v>18</v>
      </c>
      <c r="P112" s="601">
        <v>12</v>
      </c>
      <c r="Q112" s="601">
        <v>26</v>
      </c>
      <c r="R112" s="601">
        <v>34</v>
      </c>
      <c r="S112" s="601">
        <v>27</v>
      </c>
      <c r="T112" s="586" t="s">
        <v>244</v>
      </c>
      <c r="U112" s="594" t="s">
        <v>263</v>
      </c>
      <c r="V112" s="601">
        <v>48</v>
      </c>
      <c r="W112" s="601">
        <v>28</v>
      </c>
      <c r="X112" s="601">
        <v>24</v>
      </c>
      <c r="Y112" s="601">
        <v>35</v>
      </c>
      <c r="Z112" s="601">
        <v>11</v>
      </c>
      <c r="AA112" s="601">
        <v>3</v>
      </c>
      <c r="AB112" s="601" t="s">
        <v>217</v>
      </c>
      <c r="AC112" s="601" t="s">
        <v>217</v>
      </c>
      <c r="AD112" s="601">
        <v>19</v>
      </c>
      <c r="AE112" s="601">
        <v>151</v>
      </c>
      <c r="AF112" s="601">
        <v>176</v>
      </c>
      <c r="AG112" s="601">
        <v>101</v>
      </c>
      <c r="AH112" s="601">
        <v>49</v>
      </c>
      <c r="AI112" s="599">
        <v>20928</v>
      </c>
      <c r="AJ112" s="608">
        <v>60.985550000000003</v>
      </c>
    </row>
    <row r="113" spans="1:36">
      <c r="A113" s="586" t="s">
        <v>247</v>
      </c>
      <c r="B113" s="591"/>
      <c r="C113" s="599">
        <v>601</v>
      </c>
      <c r="D113" s="599">
        <v>304</v>
      </c>
      <c r="E113" s="599">
        <v>297</v>
      </c>
      <c r="F113" s="601">
        <v>13</v>
      </c>
      <c r="G113" s="601">
        <v>12</v>
      </c>
      <c r="H113" s="601">
        <v>18</v>
      </c>
      <c r="I113" s="601">
        <v>19</v>
      </c>
      <c r="J113" s="601">
        <v>20</v>
      </c>
      <c r="K113" s="601">
        <v>18</v>
      </c>
      <c r="L113" s="601">
        <v>24</v>
      </c>
      <c r="M113" s="601">
        <v>26</v>
      </c>
      <c r="N113" s="601">
        <v>33</v>
      </c>
      <c r="O113" s="601">
        <v>33</v>
      </c>
      <c r="P113" s="601">
        <v>30</v>
      </c>
      <c r="Q113" s="601">
        <v>50</v>
      </c>
      <c r="R113" s="601">
        <v>62</v>
      </c>
      <c r="S113" s="601">
        <v>62</v>
      </c>
      <c r="T113" s="586" t="s">
        <v>247</v>
      </c>
      <c r="U113" s="591"/>
      <c r="V113" s="601">
        <v>44</v>
      </c>
      <c r="W113" s="601">
        <v>40</v>
      </c>
      <c r="X113" s="601">
        <v>41</v>
      </c>
      <c r="Y113" s="601">
        <v>38</v>
      </c>
      <c r="Z113" s="601">
        <v>13</v>
      </c>
      <c r="AA113" s="601">
        <v>1</v>
      </c>
      <c r="AB113" s="601">
        <v>1</v>
      </c>
      <c r="AC113" s="601">
        <v>3</v>
      </c>
      <c r="AD113" s="601">
        <v>43</v>
      </c>
      <c r="AE113" s="601">
        <v>315</v>
      </c>
      <c r="AF113" s="601">
        <v>240</v>
      </c>
      <c r="AG113" s="601">
        <v>134</v>
      </c>
      <c r="AH113" s="601">
        <v>53</v>
      </c>
      <c r="AI113" s="599">
        <v>32909</v>
      </c>
      <c r="AJ113" s="608">
        <v>55.531770000000002</v>
      </c>
    </row>
    <row r="114" spans="1:36">
      <c r="A114" s="586" t="s">
        <v>249</v>
      </c>
      <c r="B114" s="591"/>
      <c r="C114" s="599">
        <v>107</v>
      </c>
      <c r="D114" s="599">
        <v>43</v>
      </c>
      <c r="E114" s="599">
        <v>64</v>
      </c>
      <c r="F114" s="601">
        <v>1</v>
      </c>
      <c r="G114" s="601">
        <v>2</v>
      </c>
      <c r="H114" s="601">
        <v>2</v>
      </c>
      <c r="I114" s="601">
        <v>8</v>
      </c>
      <c r="J114" s="601">
        <v>3</v>
      </c>
      <c r="K114" s="601">
        <v>2</v>
      </c>
      <c r="L114" s="601">
        <v>1</v>
      </c>
      <c r="M114" s="601">
        <v>2</v>
      </c>
      <c r="N114" s="601">
        <v>9</v>
      </c>
      <c r="O114" s="601">
        <v>3</v>
      </c>
      <c r="P114" s="601">
        <v>6</v>
      </c>
      <c r="Q114" s="601">
        <v>10</v>
      </c>
      <c r="R114" s="601">
        <v>3</v>
      </c>
      <c r="S114" s="601">
        <v>11</v>
      </c>
      <c r="T114" s="586" t="s">
        <v>249</v>
      </c>
      <c r="U114" s="591"/>
      <c r="V114" s="601">
        <v>14</v>
      </c>
      <c r="W114" s="601">
        <v>10</v>
      </c>
      <c r="X114" s="601">
        <v>14</v>
      </c>
      <c r="Y114" s="601">
        <v>4</v>
      </c>
      <c r="Z114" s="601">
        <v>2</v>
      </c>
      <c r="AA114" s="601" t="s">
        <v>217</v>
      </c>
      <c r="AB114" s="601" t="s">
        <v>217</v>
      </c>
      <c r="AC114" s="601" t="s">
        <v>217</v>
      </c>
      <c r="AD114" s="601">
        <v>5</v>
      </c>
      <c r="AE114" s="601">
        <v>47</v>
      </c>
      <c r="AF114" s="601">
        <v>55</v>
      </c>
      <c r="AG114" s="601">
        <v>30</v>
      </c>
      <c r="AH114" s="601">
        <v>6</v>
      </c>
      <c r="AI114" s="599">
        <v>6170</v>
      </c>
      <c r="AJ114" s="608">
        <v>58.163550000000001</v>
      </c>
    </row>
    <row r="115" spans="1:36">
      <c r="A115" s="586" t="s">
        <v>251</v>
      </c>
      <c r="B115" s="591"/>
      <c r="C115" s="599">
        <v>92</v>
      </c>
      <c r="D115" s="599">
        <v>45</v>
      </c>
      <c r="E115" s="599">
        <v>47</v>
      </c>
      <c r="F115" s="601" t="s">
        <v>217</v>
      </c>
      <c r="G115" s="601">
        <v>2</v>
      </c>
      <c r="H115" s="601">
        <v>4</v>
      </c>
      <c r="I115" s="601">
        <v>6</v>
      </c>
      <c r="J115" s="601">
        <v>5</v>
      </c>
      <c r="K115" s="601">
        <v>1</v>
      </c>
      <c r="L115" s="601">
        <v>2</v>
      </c>
      <c r="M115" s="601">
        <v>3</v>
      </c>
      <c r="N115" s="601">
        <v>3</v>
      </c>
      <c r="O115" s="601">
        <v>5</v>
      </c>
      <c r="P115" s="601">
        <v>6</v>
      </c>
      <c r="Q115" s="601">
        <v>8</v>
      </c>
      <c r="R115" s="601">
        <v>8</v>
      </c>
      <c r="S115" s="601">
        <v>8</v>
      </c>
      <c r="T115" s="586" t="s">
        <v>251</v>
      </c>
      <c r="U115" s="591"/>
      <c r="V115" s="601">
        <v>10</v>
      </c>
      <c r="W115" s="601">
        <v>8</v>
      </c>
      <c r="X115" s="601">
        <v>5</v>
      </c>
      <c r="Y115" s="601">
        <v>4</v>
      </c>
      <c r="Z115" s="601">
        <v>2</v>
      </c>
      <c r="AA115" s="601">
        <v>1</v>
      </c>
      <c r="AB115" s="601" t="s">
        <v>217</v>
      </c>
      <c r="AC115" s="601">
        <v>1</v>
      </c>
      <c r="AD115" s="601">
        <v>6</v>
      </c>
      <c r="AE115" s="601">
        <v>47</v>
      </c>
      <c r="AF115" s="601">
        <v>38</v>
      </c>
      <c r="AG115" s="601">
        <v>20</v>
      </c>
      <c r="AH115" s="601">
        <v>7</v>
      </c>
      <c r="AI115" s="599">
        <v>4982</v>
      </c>
      <c r="AJ115" s="608">
        <v>55.247250000000001</v>
      </c>
    </row>
    <row r="116" spans="1:36">
      <c r="A116" s="586" t="s">
        <v>253</v>
      </c>
      <c r="B116" s="591"/>
      <c r="C116" s="599">
        <v>549</v>
      </c>
      <c r="D116" s="599">
        <v>272</v>
      </c>
      <c r="E116" s="599">
        <v>277</v>
      </c>
      <c r="F116" s="601">
        <v>10</v>
      </c>
      <c r="G116" s="601">
        <v>10</v>
      </c>
      <c r="H116" s="601">
        <v>19</v>
      </c>
      <c r="I116" s="601">
        <v>27</v>
      </c>
      <c r="J116" s="601">
        <v>9</v>
      </c>
      <c r="K116" s="601">
        <v>14</v>
      </c>
      <c r="L116" s="601">
        <v>13</v>
      </c>
      <c r="M116" s="601">
        <v>21</v>
      </c>
      <c r="N116" s="601">
        <v>31</v>
      </c>
      <c r="O116" s="601">
        <v>39</v>
      </c>
      <c r="P116" s="601">
        <v>34</v>
      </c>
      <c r="Q116" s="601">
        <v>47</v>
      </c>
      <c r="R116" s="601">
        <v>41</v>
      </c>
      <c r="S116" s="601">
        <v>48</v>
      </c>
      <c r="T116" s="586" t="s">
        <v>253</v>
      </c>
      <c r="U116" s="591"/>
      <c r="V116" s="601">
        <v>61</v>
      </c>
      <c r="W116" s="601">
        <v>50</v>
      </c>
      <c r="X116" s="601">
        <v>45</v>
      </c>
      <c r="Y116" s="601">
        <v>25</v>
      </c>
      <c r="Z116" s="601">
        <v>5</v>
      </c>
      <c r="AA116" s="601" t="s">
        <v>217</v>
      </c>
      <c r="AB116" s="601" t="s">
        <v>217</v>
      </c>
      <c r="AC116" s="601" t="s">
        <v>217</v>
      </c>
      <c r="AD116" s="601">
        <v>39</v>
      </c>
      <c r="AE116" s="601">
        <v>276</v>
      </c>
      <c r="AF116" s="601">
        <v>234</v>
      </c>
      <c r="AG116" s="601">
        <v>125</v>
      </c>
      <c r="AH116" s="601">
        <v>30</v>
      </c>
      <c r="AI116" s="599">
        <v>30473</v>
      </c>
      <c r="AJ116" s="608">
        <v>56.00638</v>
      </c>
    </row>
    <row r="117" spans="1:36">
      <c r="A117" s="586" t="s">
        <v>254</v>
      </c>
      <c r="B117" s="591"/>
      <c r="C117" s="601" t="s">
        <v>218</v>
      </c>
      <c r="D117" s="601" t="s">
        <v>218</v>
      </c>
      <c r="E117" s="601" t="s">
        <v>218</v>
      </c>
      <c r="F117" s="601" t="s">
        <v>218</v>
      </c>
      <c r="G117" s="601" t="s">
        <v>218</v>
      </c>
      <c r="H117" s="601" t="s">
        <v>218</v>
      </c>
      <c r="I117" s="601" t="s">
        <v>218</v>
      </c>
      <c r="J117" s="601" t="s">
        <v>218</v>
      </c>
      <c r="K117" s="601" t="s">
        <v>218</v>
      </c>
      <c r="L117" s="601" t="s">
        <v>218</v>
      </c>
      <c r="M117" s="601" t="s">
        <v>218</v>
      </c>
      <c r="N117" s="601" t="s">
        <v>218</v>
      </c>
      <c r="O117" s="601" t="s">
        <v>218</v>
      </c>
      <c r="P117" s="601" t="s">
        <v>218</v>
      </c>
      <c r="Q117" s="601" t="s">
        <v>218</v>
      </c>
      <c r="R117" s="601" t="s">
        <v>218</v>
      </c>
      <c r="S117" s="601" t="s">
        <v>218</v>
      </c>
      <c r="T117" s="586" t="s">
        <v>254</v>
      </c>
      <c r="U117" s="591"/>
      <c r="V117" s="601" t="s">
        <v>218</v>
      </c>
      <c r="W117" s="601" t="s">
        <v>218</v>
      </c>
      <c r="X117" s="601" t="s">
        <v>218</v>
      </c>
      <c r="Y117" s="601" t="s">
        <v>218</v>
      </c>
      <c r="Z117" s="601" t="s">
        <v>218</v>
      </c>
      <c r="AA117" s="601" t="s">
        <v>218</v>
      </c>
      <c r="AB117" s="601" t="s">
        <v>218</v>
      </c>
      <c r="AC117" s="601" t="s">
        <v>218</v>
      </c>
      <c r="AD117" s="601" t="s">
        <v>218</v>
      </c>
      <c r="AE117" s="601" t="s">
        <v>218</v>
      </c>
      <c r="AF117" s="601" t="s">
        <v>218</v>
      </c>
      <c r="AG117" s="601" t="s">
        <v>218</v>
      </c>
      <c r="AH117" s="601" t="s">
        <v>218</v>
      </c>
      <c r="AI117" s="599" t="s">
        <v>218</v>
      </c>
      <c r="AJ117" s="608" t="s">
        <v>218</v>
      </c>
    </row>
    <row r="118" spans="1:36">
      <c r="A118" s="586" t="s">
        <v>193</v>
      </c>
      <c r="B118" s="591"/>
      <c r="C118" s="601" t="s">
        <v>217</v>
      </c>
      <c r="D118" s="601" t="s">
        <v>217</v>
      </c>
      <c r="E118" s="601" t="s">
        <v>217</v>
      </c>
      <c r="F118" s="601" t="s">
        <v>217</v>
      </c>
      <c r="G118" s="601" t="s">
        <v>217</v>
      </c>
      <c r="H118" s="601" t="s">
        <v>217</v>
      </c>
      <c r="I118" s="601" t="s">
        <v>217</v>
      </c>
      <c r="J118" s="601" t="s">
        <v>217</v>
      </c>
      <c r="K118" s="601" t="s">
        <v>217</v>
      </c>
      <c r="L118" s="601" t="s">
        <v>217</v>
      </c>
      <c r="M118" s="601" t="s">
        <v>217</v>
      </c>
      <c r="N118" s="601" t="s">
        <v>217</v>
      </c>
      <c r="O118" s="601" t="s">
        <v>217</v>
      </c>
      <c r="P118" s="601" t="s">
        <v>217</v>
      </c>
      <c r="Q118" s="601" t="s">
        <v>217</v>
      </c>
      <c r="R118" s="601" t="s">
        <v>217</v>
      </c>
      <c r="S118" s="601" t="s">
        <v>217</v>
      </c>
      <c r="T118" s="586" t="s">
        <v>193</v>
      </c>
      <c r="U118" s="591"/>
      <c r="V118" s="601" t="s">
        <v>217</v>
      </c>
      <c r="W118" s="601" t="s">
        <v>217</v>
      </c>
      <c r="X118" s="601" t="s">
        <v>217</v>
      </c>
      <c r="Y118" s="601" t="s">
        <v>217</v>
      </c>
      <c r="Z118" s="601" t="s">
        <v>217</v>
      </c>
      <c r="AA118" s="601" t="s">
        <v>217</v>
      </c>
      <c r="AB118" s="601" t="s">
        <v>217</v>
      </c>
      <c r="AC118" s="601" t="s">
        <v>217</v>
      </c>
      <c r="AD118" s="601" t="s">
        <v>217</v>
      </c>
      <c r="AE118" s="601" t="s">
        <v>217</v>
      </c>
      <c r="AF118" s="601" t="s">
        <v>217</v>
      </c>
      <c r="AG118" s="601" t="s">
        <v>217</v>
      </c>
      <c r="AH118" s="601" t="s">
        <v>217</v>
      </c>
      <c r="AI118" s="599" t="s">
        <v>217</v>
      </c>
      <c r="AJ118" s="608" t="s">
        <v>217</v>
      </c>
    </row>
    <row r="119" spans="1:36">
      <c r="A119" s="586" t="s">
        <v>255</v>
      </c>
      <c r="B119" s="591"/>
      <c r="C119" s="599">
        <v>1480</v>
      </c>
      <c r="D119" s="599">
        <v>731</v>
      </c>
      <c r="E119" s="599">
        <v>749</v>
      </c>
      <c r="F119" s="601">
        <v>25</v>
      </c>
      <c r="G119" s="601">
        <v>37</v>
      </c>
      <c r="H119" s="601">
        <v>52</v>
      </c>
      <c r="I119" s="601">
        <v>65</v>
      </c>
      <c r="J119" s="601">
        <v>50</v>
      </c>
      <c r="K119" s="601">
        <v>50</v>
      </c>
      <c r="L119" s="601">
        <v>49</v>
      </c>
      <c r="M119" s="601">
        <v>55</v>
      </c>
      <c r="N119" s="601">
        <v>72</v>
      </c>
      <c r="O119" s="601">
        <v>94</v>
      </c>
      <c r="P119" s="601">
        <v>116</v>
      </c>
      <c r="Q119" s="601">
        <v>119</v>
      </c>
      <c r="R119" s="601">
        <v>132</v>
      </c>
      <c r="S119" s="601">
        <v>121</v>
      </c>
      <c r="T119" s="586" t="s">
        <v>255</v>
      </c>
      <c r="U119" s="591"/>
      <c r="V119" s="601">
        <v>149</v>
      </c>
      <c r="W119" s="601">
        <v>94</v>
      </c>
      <c r="X119" s="601">
        <v>93</v>
      </c>
      <c r="Y119" s="601">
        <v>61</v>
      </c>
      <c r="Z119" s="601">
        <v>34</v>
      </c>
      <c r="AA119" s="601">
        <v>4</v>
      </c>
      <c r="AB119" s="601" t="s">
        <v>217</v>
      </c>
      <c r="AC119" s="601">
        <v>8</v>
      </c>
      <c r="AD119" s="601">
        <v>114</v>
      </c>
      <c r="AE119" s="601">
        <v>802</v>
      </c>
      <c r="AF119" s="601">
        <v>556</v>
      </c>
      <c r="AG119" s="601">
        <v>286</v>
      </c>
      <c r="AH119" s="601">
        <v>99</v>
      </c>
      <c r="AI119" s="599">
        <v>79032</v>
      </c>
      <c r="AJ119" s="608">
        <v>54.190219999999997</v>
      </c>
    </row>
    <row r="120" spans="1:36">
      <c r="A120" s="586" t="s">
        <v>92</v>
      </c>
      <c r="B120" s="591"/>
      <c r="C120" s="599">
        <v>533</v>
      </c>
      <c r="D120" s="599">
        <v>280</v>
      </c>
      <c r="E120" s="599">
        <v>253</v>
      </c>
      <c r="F120" s="601">
        <v>4</v>
      </c>
      <c r="G120" s="601">
        <v>4</v>
      </c>
      <c r="H120" s="601">
        <v>9</v>
      </c>
      <c r="I120" s="601">
        <v>52</v>
      </c>
      <c r="J120" s="601">
        <v>10</v>
      </c>
      <c r="K120" s="601">
        <v>14</v>
      </c>
      <c r="L120" s="601">
        <v>25</v>
      </c>
      <c r="M120" s="601">
        <v>18</v>
      </c>
      <c r="N120" s="601">
        <v>18</v>
      </c>
      <c r="O120" s="601">
        <v>21</v>
      </c>
      <c r="P120" s="601">
        <v>31</v>
      </c>
      <c r="Q120" s="601">
        <v>31</v>
      </c>
      <c r="R120" s="601">
        <v>53</v>
      </c>
      <c r="S120" s="601">
        <v>59</v>
      </c>
      <c r="T120" s="586" t="s">
        <v>92</v>
      </c>
      <c r="U120" s="591"/>
      <c r="V120" s="601">
        <v>51</v>
      </c>
      <c r="W120" s="601">
        <v>40</v>
      </c>
      <c r="X120" s="601">
        <v>38</v>
      </c>
      <c r="Y120" s="601">
        <v>33</v>
      </c>
      <c r="Z120" s="601">
        <v>19</v>
      </c>
      <c r="AA120" s="601">
        <v>2</v>
      </c>
      <c r="AB120" s="601">
        <v>1</v>
      </c>
      <c r="AC120" s="601" t="s">
        <v>217</v>
      </c>
      <c r="AD120" s="601">
        <v>17</v>
      </c>
      <c r="AE120" s="601">
        <v>273</v>
      </c>
      <c r="AF120" s="601">
        <v>243</v>
      </c>
      <c r="AG120" s="601">
        <v>133</v>
      </c>
      <c r="AH120" s="601">
        <v>55</v>
      </c>
      <c r="AI120" s="599">
        <v>30183</v>
      </c>
      <c r="AJ120" s="608">
        <v>57.128520000000002</v>
      </c>
    </row>
    <row r="121" spans="1:36">
      <c r="A121" s="586" t="s">
        <v>245</v>
      </c>
      <c r="B121" s="591"/>
      <c r="C121" s="599">
        <v>162</v>
      </c>
      <c r="D121" s="599">
        <v>75</v>
      </c>
      <c r="E121" s="599">
        <v>87</v>
      </c>
      <c r="F121" s="601" t="s">
        <v>217</v>
      </c>
      <c r="G121" s="601">
        <v>3</v>
      </c>
      <c r="H121" s="601">
        <v>2</v>
      </c>
      <c r="I121" s="601">
        <v>3</v>
      </c>
      <c r="J121" s="601">
        <v>2</v>
      </c>
      <c r="K121" s="601">
        <v>4</v>
      </c>
      <c r="L121" s="601">
        <v>5</v>
      </c>
      <c r="M121" s="601">
        <v>5</v>
      </c>
      <c r="N121" s="601">
        <v>11</v>
      </c>
      <c r="O121" s="601">
        <v>7</v>
      </c>
      <c r="P121" s="601">
        <v>4</v>
      </c>
      <c r="Q121" s="601">
        <v>8</v>
      </c>
      <c r="R121" s="601">
        <v>15</v>
      </c>
      <c r="S121" s="601">
        <v>24</v>
      </c>
      <c r="T121" s="586" t="s">
        <v>245</v>
      </c>
      <c r="U121" s="591"/>
      <c r="V121" s="601">
        <v>33</v>
      </c>
      <c r="W121" s="601">
        <v>16</v>
      </c>
      <c r="X121" s="601">
        <v>10</v>
      </c>
      <c r="Y121" s="601">
        <v>7</v>
      </c>
      <c r="Z121" s="601">
        <v>3</v>
      </c>
      <c r="AA121" s="601" t="s">
        <v>217</v>
      </c>
      <c r="AB121" s="601" t="s">
        <v>217</v>
      </c>
      <c r="AC121" s="601" t="s">
        <v>217</v>
      </c>
      <c r="AD121" s="601">
        <v>5</v>
      </c>
      <c r="AE121" s="601">
        <v>64</v>
      </c>
      <c r="AF121" s="601">
        <v>93</v>
      </c>
      <c r="AG121" s="601">
        <v>36</v>
      </c>
      <c r="AH121" s="601">
        <v>10</v>
      </c>
      <c r="AI121" s="599">
        <v>9891</v>
      </c>
      <c r="AJ121" s="608">
        <v>61.55556</v>
      </c>
    </row>
    <row r="122" spans="1:36">
      <c r="A122" s="586" t="s">
        <v>252</v>
      </c>
      <c r="B122" s="591"/>
      <c r="C122" s="599">
        <v>717</v>
      </c>
      <c r="D122" s="599">
        <v>352</v>
      </c>
      <c r="E122" s="599">
        <v>365</v>
      </c>
      <c r="F122" s="601">
        <v>11</v>
      </c>
      <c r="G122" s="601">
        <v>16</v>
      </c>
      <c r="H122" s="601">
        <v>24</v>
      </c>
      <c r="I122" s="601">
        <v>38</v>
      </c>
      <c r="J122" s="601">
        <v>13</v>
      </c>
      <c r="K122" s="601">
        <v>24</v>
      </c>
      <c r="L122" s="601">
        <v>22</v>
      </c>
      <c r="M122" s="601">
        <v>18</v>
      </c>
      <c r="N122" s="601">
        <v>42</v>
      </c>
      <c r="O122" s="601">
        <v>42</v>
      </c>
      <c r="P122" s="601">
        <v>46</v>
      </c>
      <c r="Q122" s="601">
        <v>50</v>
      </c>
      <c r="R122" s="601">
        <v>70</v>
      </c>
      <c r="S122" s="601">
        <v>73</v>
      </c>
      <c r="T122" s="586" t="s">
        <v>252</v>
      </c>
      <c r="U122" s="591"/>
      <c r="V122" s="601">
        <v>76</v>
      </c>
      <c r="W122" s="601">
        <v>53</v>
      </c>
      <c r="X122" s="601">
        <v>49</v>
      </c>
      <c r="Y122" s="601">
        <v>34</v>
      </c>
      <c r="Z122" s="601">
        <v>13</v>
      </c>
      <c r="AA122" s="601">
        <v>3</v>
      </c>
      <c r="AB122" s="601" t="s">
        <v>217</v>
      </c>
      <c r="AC122" s="601" t="s">
        <v>217</v>
      </c>
      <c r="AD122" s="601">
        <v>51</v>
      </c>
      <c r="AE122" s="601">
        <v>365</v>
      </c>
      <c r="AF122" s="601">
        <v>301</v>
      </c>
      <c r="AG122" s="601">
        <v>152</v>
      </c>
      <c r="AH122" s="601">
        <v>50</v>
      </c>
      <c r="AI122" s="599">
        <v>39579</v>
      </c>
      <c r="AJ122" s="608">
        <v>55.700839999999999</v>
      </c>
    </row>
    <row r="123" spans="1:36">
      <c r="A123" s="586" t="s">
        <v>256</v>
      </c>
      <c r="B123" s="591"/>
      <c r="C123" s="599">
        <v>639</v>
      </c>
      <c r="D123" s="599">
        <v>306</v>
      </c>
      <c r="E123" s="599">
        <v>333</v>
      </c>
      <c r="F123" s="601">
        <v>5</v>
      </c>
      <c r="G123" s="601">
        <v>14</v>
      </c>
      <c r="H123" s="601">
        <v>19</v>
      </c>
      <c r="I123" s="601">
        <v>18</v>
      </c>
      <c r="J123" s="601">
        <v>25</v>
      </c>
      <c r="K123" s="601">
        <v>24</v>
      </c>
      <c r="L123" s="601">
        <v>19</v>
      </c>
      <c r="M123" s="601">
        <v>20</v>
      </c>
      <c r="N123" s="601">
        <v>37</v>
      </c>
      <c r="O123" s="601">
        <v>34</v>
      </c>
      <c r="P123" s="601">
        <v>46</v>
      </c>
      <c r="Q123" s="601">
        <v>50</v>
      </c>
      <c r="R123" s="601">
        <v>63</v>
      </c>
      <c r="S123" s="601">
        <v>69</v>
      </c>
      <c r="T123" s="586" t="s">
        <v>256</v>
      </c>
      <c r="U123" s="591"/>
      <c r="V123" s="601">
        <v>65</v>
      </c>
      <c r="W123" s="601">
        <v>36</v>
      </c>
      <c r="X123" s="601">
        <v>44</v>
      </c>
      <c r="Y123" s="601">
        <v>28</v>
      </c>
      <c r="Z123" s="601">
        <v>17</v>
      </c>
      <c r="AA123" s="601">
        <v>5</v>
      </c>
      <c r="AB123" s="601">
        <v>1</v>
      </c>
      <c r="AC123" s="601" t="s">
        <v>217</v>
      </c>
      <c r="AD123" s="601">
        <v>38</v>
      </c>
      <c r="AE123" s="601">
        <v>336</v>
      </c>
      <c r="AF123" s="601">
        <v>265</v>
      </c>
      <c r="AG123" s="601">
        <v>131</v>
      </c>
      <c r="AH123" s="601">
        <v>51</v>
      </c>
      <c r="AI123" s="599">
        <v>35725</v>
      </c>
      <c r="AJ123" s="608">
        <v>56.407670000000003</v>
      </c>
    </row>
    <row r="124" spans="1:36">
      <c r="A124" s="586" t="s">
        <v>257</v>
      </c>
      <c r="B124" s="591"/>
      <c r="C124" s="599">
        <v>738</v>
      </c>
      <c r="D124" s="599">
        <v>343</v>
      </c>
      <c r="E124" s="599">
        <v>395</v>
      </c>
      <c r="F124" s="601">
        <v>5</v>
      </c>
      <c r="G124" s="601">
        <v>10</v>
      </c>
      <c r="H124" s="601">
        <v>11</v>
      </c>
      <c r="I124" s="601">
        <v>22</v>
      </c>
      <c r="J124" s="601">
        <v>25</v>
      </c>
      <c r="K124" s="601">
        <v>17</v>
      </c>
      <c r="L124" s="601">
        <v>19</v>
      </c>
      <c r="M124" s="601">
        <v>27</v>
      </c>
      <c r="N124" s="601">
        <v>25</v>
      </c>
      <c r="O124" s="601">
        <v>42</v>
      </c>
      <c r="P124" s="601">
        <v>33</v>
      </c>
      <c r="Q124" s="601">
        <v>47</v>
      </c>
      <c r="R124" s="601">
        <v>71</v>
      </c>
      <c r="S124" s="601">
        <v>77</v>
      </c>
      <c r="T124" s="586" t="s">
        <v>257</v>
      </c>
      <c r="U124" s="591"/>
      <c r="V124" s="601">
        <v>81</v>
      </c>
      <c r="W124" s="601">
        <v>64</v>
      </c>
      <c r="X124" s="601">
        <v>50</v>
      </c>
      <c r="Y124" s="601">
        <v>50</v>
      </c>
      <c r="Z124" s="601">
        <v>41</v>
      </c>
      <c r="AA124" s="601">
        <v>17</v>
      </c>
      <c r="AB124" s="601">
        <v>4</v>
      </c>
      <c r="AC124" s="601" t="s">
        <v>217</v>
      </c>
      <c r="AD124" s="601">
        <v>26</v>
      </c>
      <c r="AE124" s="601">
        <v>328</v>
      </c>
      <c r="AF124" s="601">
        <v>384</v>
      </c>
      <c r="AG124" s="601">
        <v>226</v>
      </c>
      <c r="AH124" s="601">
        <v>112</v>
      </c>
      <c r="AI124" s="599">
        <v>45175</v>
      </c>
      <c r="AJ124" s="608">
        <v>61.712739999999997</v>
      </c>
    </row>
    <row r="125" spans="1:36">
      <c r="A125" s="586" t="s">
        <v>258</v>
      </c>
      <c r="B125" s="591"/>
      <c r="C125" s="599">
        <v>258</v>
      </c>
      <c r="D125" s="599">
        <v>118</v>
      </c>
      <c r="E125" s="599">
        <v>140</v>
      </c>
      <c r="F125" s="601">
        <v>4</v>
      </c>
      <c r="G125" s="601">
        <v>3</v>
      </c>
      <c r="H125" s="601">
        <v>5</v>
      </c>
      <c r="I125" s="601">
        <v>10</v>
      </c>
      <c r="J125" s="601">
        <v>6</v>
      </c>
      <c r="K125" s="601">
        <v>3</v>
      </c>
      <c r="L125" s="601">
        <v>6</v>
      </c>
      <c r="M125" s="601">
        <v>9</v>
      </c>
      <c r="N125" s="601">
        <v>10</v>
      </c>
      <c r="O125" s="601">
        <v>13</v>
      </c>
      <c r="P125" s="601">
        <v>15</v>
      </c>
      <c r="Q125" s="601">
        <v>23</v>
      </c>
      <c r="R125" s="601">
        <v>21</v>
      </c>
      <c r="S125" s="601">
        <v>31</v>
      </c>
      <c r="T125" s="586" t="s">
        <v>258</v>
      </c>
      <c r="U125" s="591"/>
      <c r="V125" s="601">
        <v>35</v>
      </c>
      <c r="W125" s="601">
        <v>17</v>
      </c>
      <c r="X125" s="601">
        <v>23</v>
      </c>
      <c r="Y125" s="601">
        <v>19</v>
      </c>
      <c r="Z125" s="601">
        <v>4</v>
      </c>
      <c r="AA125" s="601">
        <v>1</v>
      </c>
      <c r="AB125" s="601" t="s">
        <v>217</v>
      </c>
      <c r="AC125" s="601" t="s">
        <v>217</v>
      </c>
      <c r="AD125" s="601">
        <v>12</v>
      </c>
      <c r="AE125" s="601">
        <v>116</v>
      </c>
      <c r="AF125" s="601">
        <v>130</v>
      </c>
      <c r="AG125" s="601">
        <v>64</v>
      </c>
      <c r="AH125" s="601">
        <v>24</v>
      </c>
      <c r="AI125" s="599">
        <v>15336</v>
      </c>
      <c r="AJ125" s="608">
        <v>59.941859999999998</v>
      </c>
    </row>
    <row r="126" spans="1:36">
      <c r="A126" s="586" t="s">
        <v>259</v>
      </c>
      <c r="B126" s="591"/>
      <c r="C126" s="599">
        <v>212</v>
      </c>
      <c r="D126" s="599">
        <v>113</v>
      </c>
      <c r="E126" s="599">
        <v>99</v>
      </c>
      <c r="F126" s="601">
        <v>1</v>
      </c>
      <c r="G126" s="601">
        <v>6</v>
      </c>
      <c r="H126" s="601">
        <v>7</v>
      </c>
      <c r="I126" s="601">
        <v>9</v>
      </c>
      <c r="J126" s="601">
        <v>4</v>
      </c>
      <c r="K126" s="601">
        <v>3</v>
      </c>
      <c r="L126" s="601">
        <v>3</v>
      </c>
      <c r="M126" s="601">
        <v>11</v>
      </c>
      <c r="N126" s="601">
        <v>12</v>
      </c>
      <c r="O126" s="601">
        <v>13</v>
      </c>
      <c r="P126" s="601">
        <v>13</v>
      </c>
      <c r="Q126" s="601">
        <v>20</v>
      </c>
      <c r="R126" s="601">
        <v>6</v>
      </c>
      <c r="S126" s="601">
        <v>23</v>
      </c>
      <c r="T126" s="586" t="s">
        <v>259</v>
      </c>
      <c r="U126" s="591"/>
      <c r="V126" s="601">
        <v>31</v>
      </c>
      <c r="W126" s="601">
        <v>16</v>
      </c>
      <c r="X126" s="601">
        <v>13</v>
      </c>
      <c r="Y126" s="601">
        <v>11</v>
      </c>
      <c r="Z126" s="601">
        <v>7</v>
      </c>
      <c r="AA126" s="601">
        <v>3</v>
      </c>
      <c r="AB126" s="601" t="s">
        <v>217</v>
      </c>
      <c r="AC126" s="601" t="s">
        <v>217</v>
      </c>
      <c r="AD126" s="601">
        <v>14</v>
      </c>
      <c r="AE126" s="601">
        <v>94</v>
      </c>
      <c r="AF126" s="601">
        <v>104</v>
      </c>
      <c r="AG126" s="601">
        <v>50</v>
      </c>
      <c r="AH126" s="601">
        <v>21</v>
      </c>
      <c r="AI126" s="599">
        <v>12207</v>
      </c>
      <c r="AJ126" s="608">
        <v>58.080190000000002</v>
      </c>
    </row>
    <row r="127" spans="1:36">
      <c r="A127" s="587" t="s">
        <v>260</v>
      </c>
      <c r="B127" s="592"/>
      <c r="C127" s="598">
        <v>178</v>
      </c>
      <c r="D127" s="598">
        <v>81</v>
      </c>
      <c r="E127" s="598">
        <v>97</v>
      </c>
      <c r="F127" s="603">
        <v>2</v>
      </c>
      <c r="G127" s="603">
        <v>3</v>
      </c>
      <c r="H127" s="603">
        <v>5</v>
      </c>
      <c r="I127" s="603">
        <v>4</v>
      </c>
      <c r="J127" s="603">
        <v>1</v>
      </c>
      <c r="K127" s="603">
        <v>1</v>
      </c>
      <c r="L127" s="603">
        <v>1</v>
      </c>
      <c r="M127" s="603">
        <v>3</v>
      </c>
      <c r="N127" s="603">
        <v>4</v>
      </c>
      <c r="O127" s="603">
        <v>7</v>
      </c>
      <c r="P127" s="603">
        <v>6</v>
      </c>
      <c r="Q127" s="603">
        <v>8</v>
      </c>
      <c r="R127" s="603">
        <v>24</v>
      </c>
      <c r="S127" s="603">
        <v>25</v>
      </c>
      <c r="T127" s="587" t="s">
        <v>260</v>
      </c>
      <c r="U127" s="592"/>
      <c r="V127" s="603">
        <v>26</v>
      </c>
      <c r="W127" s="603">
        <v>18</v>
      </c>
      <c r="X127" s="603">
        <v>16</v>
      </c>
      <c r="Y127" s="603">
        <v>13</v>
      </c>
      <c r="Z127" s="603">
        <v>8</v>
      </c>
      <c r="AA127" s="603">
        <v>3</v>
      </c>
      <c r="AB127" s="603" t="s">
        <v>217</v>
      </c>
      <c r="AC127" s="603" t="s">
        <v>217</v>
      </c>
      <c r="AD127" s="603">
        <v>10</v>
      </c>
      <c r="AE127" s="603">
        <v>59</v>
      </c>
      <c r="AF127" s="603">
        <v>109</v>
      </c>
      <c r="AG127" s="603">
        <v>58</v>
      </c>
      <c r="AH127" s="603">
        <v>24</v>
      </c>
      <c r="AI127" s="598">
        <v>11512</v>
      </c>
      <c r="AJ127" s="607">
        <v>65.174160000000001</v>
      </c>
    </row>
    <row r="128" spans="1:36">
      <c r="A128" s="5" t="s">
        <v>105</v>
      </c>
      <c r="T128" s="5" t="s">
        <v>105</v>
      </c>
    </row>
    <row r="129" spans="1:1">
      <c r="A129" s="5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56" firstPageNumber="30" fitToWidth="1" fitToHeight="1" pageOrder="overThenDown" orientation="landscape" usePrinterDefaults="1" useFirstPageNumber="1" r:id="rId1"/>
  <headerFooter>
    <oddFooter>&amp;C－ &amp;P －</oddFooter>
    <firstFooter>&amp;C&amp;P</firstFooter>
  </headerFooter>
  <rowBreaks count="2" manualBreakCount="2">
    <brk id="43" max="35" man="1"/>
    <brk id="90" max="35" man="1"/>
  </rowBreaks>
  <colBreaks count="1" manualBreakCount="1">
    <brk id="19" max="127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表１</vt:lpstr>
      <vt:lpstr>表２</vt:lpstr>
      <vt:lpstr>表３</vt:lpstr>
      <vt:lpstr>表４</vt:lpstr>
      <vt:lpstr>表５</vt:lpstr>
      <vt:lpstr>表６</vt:lpstr>
      <vt:lpstr>表７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川田達也</dc:creator>
  <cp:lastModifiedBy>川田達也</cp:lastModifiedBy>
  <dcterms:created xsi:type="dcterms:W3CDTF">2022-03-09T06:41:39Z</dcterms:created>
  <dcterms:modified xsi:type="dcterms:W3CDTF">2022-03-14T02:27:01Z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2022-03-14T02:27:01Z</vt:filetime>
  </property>
</Properties>
</file>